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백업\계약건별 모음\2020년 계약건\서울시립대학교\공사\서울시립대학교 제1공학관 철거공사\3. 공고\"/>
    </mc:Choice>
  </mc:AlternateContent>
  <bookViews>
    <workbookView xWindow="0" yWindow="0" windowWidth="27705" windowHeight="12645"/>
  </bookViews>
  <sheets>
    <sheet name="총괄원가" sheetId="1" r:id="rId1"/>
    <sheet name="건축내역서" sheetId="3" r:id="rId2"/>
    <sheet name="공종별집계표" sheetId="2" r:id="rId3"/>
    <sheet name="기계 내역서" sheetId="4" r:id="rId4"/>
    <sheet name="조경 내역서" sheetId="5" r:id="rId5"/>
    <sheet name="토목 내역서" sheetId="6" r:id="rId6"/>
  </sheets>
  <definedNames>
    <definedName name="__123Graph_A" localSheetId="3" hidden="1">#REF!</definedName>
    <definedName name="__123Graph_A" localSheetId="4" hidden="1">#REF!</definedName>
    <definedName name="__123Graph_A" localSheetId="5" hidden="1">#REF!</definedName>
    <definedName name="__123Graph_A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xlnm._FilterDatabase" localSheetId="3" hidden="1">#REF!</definedName>
    <definedName name="_xlnm._FilterDatabase" localSheetId="4" hidden="1">#REF!</definedName>
    <definedName name="_xlnm._FilterDatabase" localSheetId="5" hidden="1">#REF!</definedName>
    <definedName name="_xlnm._FilterDatabase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hidden="1">#REF!</definedName>
    <definedName name="_Order1" hidden="1">255</definedName>
    <definedName name="_Order2" hidden="1">255</definedName>
    <definedName name="_Regression_Int" hidden="1">1</definedName>
    <definedName name="_Sort" localSheetId="3" hidden="1">#REF!</definedName>
    <definedName name="_Sort" localSheetId="4" hidden="1">#REF!</definedName>
    <definedName name="_Sort" localSheetId="5" hidden="1">#REF!</definedName>
    <definedName name="_Sort" hidden="1">#REF!</definedName>
    <definedName name="AccessDatabase" hidden="1">"D:\공무jaje\98년품의-수불\98146.mdb"</definedName>
    <definedName name="ACCLINK.XLS_Localization_Table_List" hidden="1">"$A$1:$B$11"</definedName>
    <definedName name="ACCLINK.XLS_Localization_Table_List1" hidden="1">"$A$13:$B$31"</definedName>
    <definedName name="ACCLINK.XLS_Localization_Table_List10" hidden="1">"$A$13:$B$33"</definedName>
    <definedName name="ACCLINK.XLS_Localization_Table_List11" hidden="1">"$A$13:$B$33"</definedName>
    <definedName name="ACCLINK.XLS_Localization_Table_List12" hidden="1">"$A$13:$B$33"</definedName>
    <definedName name="ACCLINK.XLS_Localization_Table_List13" hidden="1">"$A$13:$B$33"</definedName>
    <definedName name="ACCLINK.XLS_Localization_Table_List14" hidden="1">"$A$13:$B$33"</definedName>
    <definedName name="ACCLINK.XLS_Localization_Table_List15" hidden="1">"$A$13:$B$33"</definedName>
    <definedName name="ACCLINK.XLS_Localization_Table_List16" hidden="1">"$A$13:$B$33"</definedName>
    <definedName name="ACCLINK.XLS_Localization_Table_List17" hidden="1">"$A$13:$B$33"</definedName>
    <definedName name="ACCLINK.XLS_Localization_Table_List18" hidden="1">"$A$13:$B$33"</definedName>
    <definedName name="ACCLINK.XLS_Localization_Table_List19" hidden="1">"$A$13:$B$33"</definedName>
    <definedName name="ACCLINK.XLS_Localization_Table_List2" hidden="1">"$A$13:$B$31"</definedName>
    <definedName name="ACCLINK.XLS_Localization_Table_List3" hidden="1">"$A$13:$B$31"</definedName>
    <definedName name="ACCLINK.XLS_Localization_Table_List4" hidden="1">"$A$13:$B$31"</definedName>
    <definedName name="ACCLINK.XLS_Localization_Table_List5" hidden="1">"$A$13:$B$31"</definedName>
    <definedName name="ACCLINK.XLS_Localization_Table_List6" hidden="1">"$A$13:$B$31"</definedName>
    <definedName name="ACCLINK.XLS_Localization_Table_List7" hidden="1">"$A$13:$B$31"</definedName>
    <definedName name="ACCLINK.XLS_Localization_Table_List8" hidden="1">"$A$13:$B$31"</definedName>
    <definedName name="ACCLINK.XLS_Localization_Table_List9" hidden="1">"$A$13:$B$33"</definedName>
    <definedName name="BM" localSheetId="3" hidden="1">#REF!</definedName>
    <definedName name="BM" localSheetId="4" hidden="1">#REF!</definedName>
    <definedName name="BM" localSheetId="5" hidden="1">#REF!</definedName>
    <definedName name="BM" hidden="1">#REF!</definedName>
    <definedName name="ddddd" localSheetId="3" hidden="1">#REF!</definedName>
    <definedName name="ddddd" localSheetId="4" hidden="1">#REF!</definedName>
    <definedName name="ddddd" localSheetId="5" hidden="1">#REF!</definedName>
    <definedName name="ddddd" hidden="1">#REF!</definedName>
    <definedName name="DDFRE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DFRE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DFRE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DFRE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DFR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FSWE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FSWE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FSWE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FSWE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FSW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kdkdkdkd" localSheetId="3" hidden="1">{#N/A,#N/A,FALSE,"명세표"}</definedName>
    <definedName name="dkdkdkdkd" localSheetId="4" hidden="1">{#N/A,#N/A,FALSE,"명세표"}</definedName>
    <definedName name="dkdkdkdkd" localSheetId="0" hidden="1">{#N/A,#N/A,FALSE,"명세표"}</definedName>
    <definedName name="dkdkdkdkd" localSheetId="5" hidden="1">{#N/A,#N/A,FALSE,"명세표"}</definedName>
    <definedName name="dkdkdkdkd" hidden="1">{#N/A,#N/A,FALSE,"명세표"}</definedName>
    <definedName name="DSSDS" localSheetId="3" hidden="1">{#N/A,#N/A,FALSE,"명세표"}</definedName>
    <definedName name="DSSDS" localSheetId="4" hidden="1">{#N/A,#N/A,FALSE,"명세표"}</definedName>
    <definedName name="DSSDS" localSheetId="0" hidden="1">{#N/A,#N/A,FALSE,"명세표"}</definedName>
    <definedName name="DSSDS" localSheetId="5" hidden="1">{#N/A,#N/A,FALSE,"명세표"}</definedName>
    <definedName name="DSSDS" hidden="1">{#N/A,#N/A,FALSE,"명세표"}</definedName>
    <definedName name="ENJA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ENJA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ENJA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ENJA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ENJA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EMCO" localSheetId="3" hidden="1">#REF!</definedName>
    <definedName name="GEMCO" localSheetId="4" hidden="1">#REF!</definedName>
    <definedName name="GEMCO" localSheetId="5" hidden="1">#REF!</definedName>
    <definedName name="GEMCO" hidden="1">#REF!</definedName>
    <definedName name="gg" localSheetId="3" hidden="1">{#N/A,#N/A,FALSE,"운반시간"}</definedName>
    <definedName name="gg" localSheetId="4" hidden="1">{#N/A,#N/A,FALSE,"운반시간"}</definedName>
    <definedName name="gg" localSheetId="0" hidden="1">{#N/A,#N/A,FALSE,"운반시간"}</definedName>
    <definedName name="gg" localSheetId="5" hidden="1">{#N/A,#N/A,FALSE,"운반시간"}</definedName>
    <definedName name="gg" hidden="1">{#N/A,#N/A,FALSE,"운반시간"}</definedName>
    <definedName name="GGGTR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GTR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GTR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GTR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GTR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TREW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TREW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TREW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TREW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TREW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RT" localSheetId="3" hidden="1">#REF!</definedName>
    <definedName name="GRT" localSheetId="4" hidden="1">#REF!</definedName>
    <definedName name="GRT" localSheetId="5" hidden="1">#REF!</definedName>
    <definedName name="GRT" hidden="1">#REF!</definedName>
    <definedName name="GUSTLS" localSheetId="3" hidden="1">#REF!</definedName>
    <definedName name="GUSTLS" localSheetId="4" hidden="1">#REF!</definedName>
    <definedName name="GUSTLS" localSheetId="5" hidden="1">#REF!</definedName>
    <definedName name="GUSTLS" hidden="1">#REF!</definedName>
    <definedName name="HHHH" localSheetId="3" hidden="1">#REF!</definedName>
    <definedName name="HHHH" localSheetId="4" hidden="1">#REF!</definedName>
    <definedName name="HHHH" localSheetId="5" hidden="1">#REF!</definedName>
    <definedName name="HHHH" hidden="1">#REF!</definedName>
    <definedName name="HTML_CodePage" hidden="1">949</definedName>
    <definedName name="HTML_Control" localSheetId="3" hidden="1">{"'단계별시설공사비'!$A$3:$K$51"}</definedName>
    <definedName name="HTML_Control" localSheetId="4" hidden="1">{"'단계별시설공사비'!$A$3:$K$51"}</definedName>
    <definedName name="HTML_Control" localSheetId="0" hidden="1">{"'단계별시설공사비'!$A$3:$K$51"}</definedName>
    <definedName name="HTML_Control" localSheetId="5" hidden="1">{"'단계별시설공사비'!$A$3:$K$51"}</definedName>
    <definedName name="HTML_Control" hidden="1">{"'단계별시설공사비'!$A$3:$K$51"}</definedName>
    <definedName name="HTML_Description" hidden="1">""</definedName>
    <definedName name="HTML_Email" hidden="1">""</definedName>
    <definedName name="HTML_Header" hidden="1">"사업비총괄"</definedName>
    <definedName name="HTML_LastUpdate" hidden="1">"01-06-17"</definedName>
    <definedName name="HTML_LineAfter" hidden="1">FALSE</definedName>
    <definedName name="HTML_LineBefore" hidden="1">FALSE</definedName>
    <definedName name="HTML_Name" hidden="1">"김정호"</definedName>
    <definedName name="HTML_OBDlg2" hidden="1">TRUE</definedName>
    <definedName name="HTML_OBDlg4" hidden="1">TRUE</definedName>
    <definedName name="HTML_OS" hidden="1">0</definedName>
    <definedName name="HTML_PathFile" hidden="1">"C:\My Documents\6.htm"</definedName>
    <definedName name="HTML_Title" hidden="1">"비용산출"</definedName>
    <definedName name="IIJELLSS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IIJELLSS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IIJELLS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IIJELLSS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IIJELLS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FORS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FORS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FOR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FORS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FOR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HSHHA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HSHHA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HSHHA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HSHHA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HSHHA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J" localSheetId="3" hidden="1">#REF!</definedName>
    <definedName name="JJJ" localSheetId="4" hidden="1">#REF!</definedName>
    <definedName name="JJJ" localSheetId="5" hidden="1">#REF!</definedName>
    <definedName name="JJJ" hidden="1">#REF!</definedName>
    <definedName name="JJJJ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JJ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JJ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JJ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JJ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SUWE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SUWE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SUWE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SUWE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SUW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SHS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SHS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SH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SHS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SH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A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A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A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A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A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AW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AW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AW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AW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AW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IE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IE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IE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IE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I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UEKS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UEKS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UEK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UEKS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UEK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ISJJD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ISJJD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ISJJD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ISJJD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ISJ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" localSheetId="3" hidden="1">#REF!</definedName>
    <definedName name="KKK" localSheetId="4" hidden="1">#REF!</definedName>
    <definedName name="KKK" localSheetId="5" hidden="1">#REF!</definedName>
    <definedName name="KKK" hidden="1">#REF!</definedName>
    <definedName name="KKKD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JJS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JJS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JJ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JJS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JJ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EEP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EEP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EEP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EEP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EEP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JS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JS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J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JS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J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SL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SL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SL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SL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SL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IIEJD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IIEJD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IIEJD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IIEJD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IIE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JWUJD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JWUJD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JWUJD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JWUJD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JWU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WEI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WEI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WEI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WEI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WEI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AK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AK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AK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AK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AK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DIEKKS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DIEKKS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DIEKK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DIEKKS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DIEKK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KD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KD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KD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KD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" localSheetId="3" hidden="1">#REF!</definedName>
    <definedName name="LLL" localSheetId="4" hidden="1">#REF!</definedName>
    <definedName name="LLL" localSheetId="5" hidden="1">#REF!</definedName>
    <definedName name="LLL" hidden="1">#REF!</definedName>
    <definedName name="LLLS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E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E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E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E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IEKDKD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IEKDKD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IEKDKD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IEKDKD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IEKD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KEIE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KEIE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KEIE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KEIE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KEI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m" localSheetId="3" hidden="1">#REF!</definedName>
    <definedName name="m" localSheetId="4" hidden="1">#REF!</definedName>
    <definedName name="m" localSheetId="5" hidden="1">#REF!</definedName>
    <definedName name="m" hidden="1">#REF!</definedName>
    <definedName name="NEWNAME" localSheetId="3" hidden="1">{#N/A,#N/A,FALSE,"CCTV"}</definedName>
    <definedName name="NEWNAME" localSheetId="4" hidden="1">{#N/A,#N/A,FALSE,"CCTV"}</definedName>
    <definedName name="NEWNAME" localSheetId="0" hidden="1">{#N/A,#N/A,FALSE,"CCTV"}</definedName>
    <definedName name="NEWNAME" localSheetId="5" hidden="1">{#N/A,#N/A,FALSE,"CCTV"}</definedName>
    <definedName name="NEWNAME" hidden="1">{#N/A,#N/A,FALSE,"CCTV"}</definedName>
    <definedName name="ODD" localSheetId="3" hidden="1">{#N/A,#N/A,FALSE,"명세표"}</definedName>
    <definedName name="ODD" localSheetId="4" hidden="1">{#N/A,#N/A,FALSE,"명세표"}</definedName>
    <definedName name="ODD" localSheetId="0" hidden="1">{#N/A,#N/A,FALSE,"명세표"}</definedName>
    <definedName name="ODD" localSheetId="5" hidden="1">{#N/A,#N/A,FALSE,"명세표"}</definedName>
    <definedName name="ODD" hidden="1">{#N/A,#N/A,FALSE,"명세표"}</definedName>
    <definedName name="OH" localSheetId="3" hidden="1">{#N/A,#N/A,FALSE,"명세표"}</definedName>
    <definedName name="OH" localSheetId="4" hidden="1">{#N/A,#N/A,FALSE,"명세표"}</definedName>
    <definedName name="OH" localSheetId="0" hidden="1">{#N/A,#N/A,FALSE,"명세표"}</definedName>
    <definedName name="OH" localSheetId="5" hidden="1">{#N/A,#N/A,FALSE,"명세표"}</definedName>
    <definedName name="OH" hidden="1">{#N/A,#N/A,FALSE,"명세표"}</definedName>
    <definedName name="OHH" localSheetId="3" hidden="1">{#N/A,#N/A,FALSE,"명세표"}</definedName>
    <definedName name="OHH" localSheetId="4" hidden="1">{#N/A,#N/A,FALSE,"명세표"}</definedName>
    <definedName name="OHH" localSheetId="0" hidden="1">{#N/A,#N/A,FALSE,"명세표"}</definedName>
    <definedName name="OHH" localSheetId="5" hidden="1">{#N/A,#N/A,FALSE,"명세표"}</definedName>
    <definedName name="OHH" hidden="1">{#N/A,#N/A,FALSE,"명세표"}</definedName>
    <definedName name="OOO" localSheetId="3" hidden="1">#REF!</definedName>
    <definedName name="OOO" localSheetId="4" hidden="1">#REF!</definedName>
    <definedName name="OOO" localSheetId="5" hidden="1">#REF!</definedName>
    <definedName name="OOO" hidden="1">#REF!</definedName>
    <definedName name="OPP" localSheetId="3" hidden="1">#REF!</definedName>
    <definedName name="OPP" localSheetId="4" hidden="1">#REF!</definedName>
    <definedName name="OPP" localSheetId="5" hidden="1">#REF!</definedName>
    <definedName name="OPP" hidden="1">#REF!</definedName>
    <definedName name="POI" localSheetId="3" hidden="1">#REF!</definedName>
    <definedName name="POI" localSheetId="4" hidden="1">#REF!</definedName>
    <definedName name="POI" localSheetId="5" hidden="1">#REF!</definedName>
    <definedName name="POI" hidden="1">#REF!</definedName>
    <definedName name="PPP" localSheetId="3" hidden="1">#REF!</definedName>
    <definedName name="PPP" localSheetId="4" hidden="1">#REF!</definedName>
    <definedName name="PPP" localSheetId="5" hidden="1">#REF!</definedName>
    <definedName name="PPP" hidden="1">#REF!</definedName>
    <definedName name="_xlnm.Print_Area" localSheetId="1">건축내역서!$A$1:$M$243</definedName>
    <definedName name="_xlnm.Print_Area" localSheetId="2">공종별집계표!$A$1:$M$27</definedName>
    <definedName name="_xlnm.Print_Area" localSheetId="3">'기계 내역서'!$A$1:$M$211</definedName>
    <definedName name="_xlnm.Print_Area" localSheetId="0">총괄원가!$A$1:$G$41</definedName>
    <definedName name="_xlnm.Print_Titles" localSheetId="1">건축내역서!$1:$3</definedName>
    <definedName name="_xlnm.Print_Titles" localSheetId="2">공종별집계표!$1:$4</definedName>
    <definedName name="_xlnm.Print_Titles" localSheetId="3">'기계 내역서'!$1:$3</definedName>
    <definedName name="_xlnm.Print_Titles" localSheetId="4">'조경 내역서'!$1:$3</definedName>
    <definedName name="_xlnm.Print_Titles" localSheetId="5">'토목 내역서'!$1:$3</definedName>
    <definedName name="Q" localSheetId="3" hidden="1">#REF!</definedName>
    <definedName name="Q" localSheetId="4" hidden="1">#REF!</definedName>
    <definedName name="Q" localSheetId="5" hidden="1">#REF!</definedName>
    <definedName name="Q" hidden="1">#REF!</definedName>
    <definedName name="QFQF" localSheetId="3" hidden="1">#REF!</definedName>
    <definedName name="QFQF" localSheetId="4" hidden="1">#REF!</definedName>
    <definedName name="QFQF" localSheetId="5" hidden="1">#REF!</definedName>
    <definedName name="QFQF" hidden="1">#REF!</definedName>
    <definedName name="qkqh1" localSheetId="3" hidden="1">{#N/A,#N/A,FALSE,"명세표"}</definedName>
    <definedName name="qkqh1" localSheetId="4" hidden="1">{#N/A,#N/A,FALSE,"명세표"}</definedName>
    <definedName name="qkqh1" localSheetId="0" hidden="1">{#N/A,#N/A,FALSE,"명세표"}</definedName>
    <definedName name="qkqh1" localSheetId="5" hidden="1">{#N/A,#N/A,FALSE,"명세표"}</definedName>
    <definedName name="qkqh1" hidden="1">{#N/A,#N/A,FALSE,"명세표"}</definedName>
    <definedName name="qw" localSheetId="3" hidden="1">{#N/A,#N/A,FALSE,"단가표지"}</definedName>
    <definedName name="qw" localSheetId="4" hidden="1">{#N/A,#N/A,FALSE,"단가표지"}</definedName>
    <definedName name="qw" localSheetId="0" hidden="1">{#N/A,#N/A,FALSE,"단가표지"}</definedName>
    <definedName name="qw" localSheetId="5" hidden="1">{#N/A,#N/A,FALSE,"단가표지"}</definedName>
    <definedName name="qw" hidden="1">{#N/A,#N/A,FALSE,"단가표지"}</definedName>
    <definedName name="Royalty" localSheetId="3" hidden="1">{#N/A,#N/A,FALSE,"Sheet1"}</definedName>
    <definedName name="Royalty" localSheetId="4" hidden="1">{#N/A,#N/A,FALSE,"Sheet1"}</definedName>
    <definedName name="Royalty" localSheetId="0" hidden="1">{#N/A,#N/A,FALSE,"Sheet1"}</definedName>
    <definedName name="Royalty" localSheetId="5" hidden="1">{#N/A,#N/A,FALSE,"Sheet1"}</definedName>
    <definedName name="Royalty" hidden="1">{#N/A,#N/A,FALSE,"Sheet1"}</definedName>
    <definedName name="solver_lin" hidden="1">0</definedName>
    <definedName name="solver_num" hidden="1">1</definedName>
    <definedName name="solver_rel1" hidden="1">1</definedName>
    <definedName name="solver_rhs1" hidden="1">500000000</definedName>
    <definedName name="solver_tmp" hidden="1">500000000</definedName>
    <definedName name="solver_typ" hidden="1">1</definedName>
    <definedName name="solver_val" hidden="1">0</definedName>
    <definedName name="TTTT" localSheetId="3" hidden="1">#REF!</definedName>
    <definedName name="TTTT" localSheetId="4" hidden="1">#REF!</definedName>
    <definedName name="TTTT" localSheetId="5" hidden="1">#REF!</definedName>
    <definedName name="TTTT" hidden="1">#REF!</definedName>
    <definedName name="WLQ" localSheetId="3" hidden="1">{#N/A,#N/A,FALSE,"명세표"}</definedName>
    <definedName name="WLQ" localSheetId="4" hidden="1">{#N/A,#N/A,FALSE,"명세표"}</definedName>
    <definedName name="WLQ" localSheetId="0" hidden="1">{#N/A,#N/A,FALSE,"명세표"}</definedName>
    <definedName name="WLQ" localSheetId="5" hidden="1">{#N/A,#N/A,FALSE,"명세표"}</definedName>
    <definedName name="WLQ" hidden="1">{#N/A,#N/A,FALSE,"명세표"}</definedName>
    <definedName name="wm.조골재1" localSheetId="3" hidden="1">{#N/A,#N/A,FALSE,"조골재"}</definedName>
    <definedName name="wm.조골재1" localSheetId="4" hidden="1">{#N/A,#N/A,FALSE,"조골재"}</definedName>
    <definedName name="wm.조골재1" localSheetId="0" hidden="1">{#N/A,#N/A,FALSE,"조골재"}</definedName>
    <definedName name="wm.조골재1" localSheetId="5" hidden="1">{#N/A,#N/A,FALSE,"조골재"}</definedName>
    <definedName name="wm.조골재1" hidden="1">{#N/A,#N/A,FALSE,"조골재"}</definedName>
    <definedName name="WRITE" localSheetId="3" hidden="1">{#N/A,#N/A,FALSE,"CCTV"}</definedName>
    <definedName name="WRITE" localSheetId="4" hidden="1">{#N/A,#N/A,FALSE,"CCTV"}</definedName>
    <definedName name="WRITE" localSheetId="0" hidden="1">{#N/A,#N/A,FALSE,"CCTV"}</definedName>
    <definedName name="WRITE" localSheetId="5" hidden="1">{#N/A,#N/A,FALSE,"CCTV"}</definedName>
    <definedName name="WRITE" hidden="1">{#N/A,#N/A,FALSE,"CCTV"}</definedName>
    <definedName name="wrn.2번." localSheetId="3" hidden="1">{#N/A,#N/A,FALSE,"2~8번"}</definedName>
    <definedName name="wrn.2번." localSheetId="4" hidden="1">{#N/A,#N/A,FALSE,"2~8번"}</definedName>
    <definedName name="wrn.2번." localSheetId="0" hidden="1">{#N/A,#N/A,FALSE,"2~8번"}</definedName>
    <definedName name="wrn.2번." localSheetId="5" hidden="1">{#N/A,#N/A,FALSE,"2~8번"}</definedName>
    <definedName name="wrn.2번." hidden="1">{#N/A,#N/A,FALSE,"2~8번"}</definedName>
    <definedName name="wrn.BM." localSheetId="3" hidden="1">{#N/A,#N/A,FALSE,"CCTV"}</definedName>
    <definedName name="wrn.BM." localSheetId="4" hidden="1">{#N/A,#N/A,FALSE,"CCTV"}</definedName>
    <definedName name="wrn.BM." localSheetId="0" hidden="1">{#N/A,#N/A,FALSE,"CCTV"}</definedName>
    <definedName name="wrn.BM." localSheetId="5" hidden="1">{#N/A,#N/A,FALSE,"CCTV"}</definedName>
    <definedName name="wrn.BM." hidden="1">{#N/A,#N/A,FALSE,"CCTV"}</definedName>
    <definedName name="wrn.test1." localSheetId="3" hidden="1">{#N/A,#N/A,FALSE,"명세표"}</definedName>
    <definedName name="wrn.test1." localSheetId="4" hidden="1">{#N/A,#N/A,FALSE,"명세표"}</definedName>
    <definedName name="wrn.test1." localSheetId="0" hidden="1">{#N/A,#N/A,FALSE,"명세표"}</definedName>
    <definedName name="wrn.test1." localSheetId="5" hidden="1">{#N/A,#N/A,FALSE,"명세표"}</definedName>
    <definedName name="wrn.test1." hidden="1">{#N/A,#N/A,FALSE,"명세표"}</definedName>
    <definedName name="wrn.건물기초." localSheetId="3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wrn.건물기초." localSheetId="4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wrn.건물기초." localSheetId="0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wrn.건물기초." localSheetId="5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wrn.건물기초.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wrn.골재소요량." localSheetId="3" hidden="1">{#N/A,#N/A,FALSE,"골재소요량";#N/A,#N/A,FALSE,"골재소요량"}</definedName>
    <definedName name="wrn.골재소요량." localSheetId="4" hidden="1">{#N/A,#N/A,FALSE,"골재소요량";#N/A,#N/A,FALSE,"골재소요량"}</definedName>
    <definedName name="wrn.골재소요량." localSheetId="0" hidden="1">{#N/A,#N/A,FALSE,"골재소요량";#N/A,#N/A,FALSE,"골재소요량"}</definedName>
    <definedName name="wrn.골재소요량." localSheetId="5" hidden="1">{#N/A,#N/A,FALSE,"골재소요량";#N/A,#N/A,FALSE,"골재소요량"}</definedName>
    <definedName name="wrn.골재소요량." hidden="1">{#N/A,#N/A,FALSE,"골재소요량";#N/A,#N/A,FALSE,"골재소요량"}</definedName>
    <definedName name="wrn.교육청." localSheetId="3" hidden="1">{#N/A,#N/A,FALSE,"전력간선"}</definedName>
    <definedName name="wrn.교육청." localSheetId="4" hidden="1">{#N/A,#N/A,FALSE,"전력간선"}</definedName>
    <definedName name="wrn.교육청." localSheetId="0" hidden="1">{#N/A,#N/A,FALSE,"전력간선"}</definedName>
    <definedName name="wrn.교육청." localSheetId="5" hidden="1">{#N/A,#N/A,FALSE,"전력간선"}</definedName>
    <definedName name="wrn.교육청." hidden="1">{#N/A,#N/A,FALSE,"전력간선"}</definedName>
    <definedName name="wrn.구조2." localSheetId="3" hidden="1">{#N/A,#N/A,FALSE,"구조2"}</definedName>
    <definedName name="wrn.구조2." localSheetId="4" hidden="1">{#N/A,#N/A,FALSE,"구조2"}</definedName>
    <definedName name="wrn.구조2." localSheetId="0" hidden="1">{#N/A,#N/A,FALSE,"구조2"}</definedName>
    <definedName name="wrn.구조2." localSheetId="5" hidden="1">{#N/A,#N/A,FALSE,"구조2"}</definedName>
    <definedName name="wrn.구조2." hidden="1">{#N/A,#N/A,FALSE,"구조2"}</definedName>
    <definedName name="wrn.단가표지." localSheetId="3" hidden="1">{#N/A,#N/A,FALSE,"단가표지"}</definedName>
    <definedName name="wrn.단가표지." localSheetId="4" hidden="1">{#N/A,#N/A,FALSE,"단가표지"}</definedName>
    <definedName name="wrn.단가표지." localSheetId="0" hidden="1">{#N/A,#N/A,FALSE,"단가표지"}</definedName>
    <definedName name="wrn.단가표지." localSheetId="5" hidden="1">{#N/A,#N/A,FALSE,"단가표지"}</definedName>
    <definedName name="wrn.단가표지." hidden="1">{#N/A,#N/A,FALSE,"단가표지"}</definedName>
    <definedName name="wrn.배수1." localSheetId="3" hidden="1">{#N/A,#N/A,FALSE,"배수1"}</definedName>
    <definedName name="wrn.배수1." localSheetId="4" hidden="1">{#N/A,#N/A,FALSE,"배수1"}</definedName>
    <definedName name="wrn.배수1." localSheetId="0" hidden="1">{#N/A,#N/A,FALSE,"배수1"}</definedName>
    <definedName name="wrn.배수1." localSheetId="5" hidden="1">{#N/A,#N/A,FALSE,"배수1"}</definedName>
    <definedName name="wrn.배수1." hidden="1">{#N/A,#N/A,FALSE,"배수1"}</definedName>
    <definedName name="wrn.배수2." localSheetId="3" hidden="1">{#N/A,#N/A,FALSE,"배수2"}</definedName>
    <definedName name="wrn.배수2." localSheetId="4" hidden="1">{#N/A,#N/A,FALSE,"배수2"}</definedName>
    <definedName name="wrn.배수2." localSheetId="0" hidden="1">{#N/A,#N/A,FALSE,"배수2"}</definedName>
    <definedName name="wrn.배수2." localSheetId="5" hidden="1">{#N/A,#N/A,FALSE,"배수2"}</definedName>
    <definedName name="wrn.배수2." hidden="1">{#N/A,#N/A,FALSE,"배수2"}</definedName>
    <definedName name="wrn.부대1." localSheetId="3" hidden="1">{#N/A,#N/A,FALSE,"부대1"}</definedName>
    <definedName name="wrn.부대1." localSheetId="4" hidden="1">{#N/A,#N/A,FALSE,"부대1"}</definedName>
    <definedName name="wrn.부대1." localSheetId="0" hidden="1">{#N/A,#N/A,FALSE,"부대1"}</definedName>
    <definedName name="wrn.부대1." localSheetId="5" hidden="1">{#N/A,#N/A,FALSE,"부대1"}</definedName>
    <definedName name="wrn.부대1." hidden="1">{#N/A,#N/A,FALSE,"부대1"}</definedName>
    <definedName name="wrn.부대2." localSheetId="3" hidden="1">{#N/A,#N/A,FALSE,"부대2"}</definedName>
    <definedName name="wrn.부대2." localSheetId="4" hidden="1">{#N/A,#N/A,FALSE,"부대2"}</definedName>
    <definedName name="wrn.부대2." localSheetId="0" hidden="1">{#N/A,#N/A,FALSE,"부대2"}</definedName>
    <definedName name="wrn.부대2." localSheetId="5" hidden="1">{#N/A,#N/A,FALSE,"부대2"}</definedName>
    <definedName name="wrn.부대2." hidden="1">{#N/A,#N/A,FALSE,"부대2"}</definedName>
    <definedName name="wrn.부산주경기장.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부산주경기장.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부산주경기장.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부산주경기장.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부산주경기장.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속도." localSheetId="3" hidden="1">{#N/A,#N/A,FALSE,"속도"}</definedName>
    <definedName name="wrn.속도." localSheetId="4" hidden="1">{#N/A,#N/A,FALSE,"속도"}</definedName>
    <definedName name="wrn.속도." localSheetId="0" hidden="1">{#N/A,#N/A,FALSE,"속도"}</definedName>
    <definedName name="wrn.속도." localSheetId="5" hidden="1">{#N/A,#N/A,FALSE,"속도"}</definedName>
    <definedName name="wrn.속도." hidden="1">{#N/A,#N/A,FALSE,"속도"}</definedName>
    <definedName name="wrn.신용찬." localSheetId="3" hidden="1">{#N/A,#N/A,TRUE,"토적및재료집계";#N/A,#N/A,TRUE,"토적및재료집계";#N/A,#N/A,TRUE,"단위량"}</definedName>
    <definedName name="wrn.신용찬." localSheetId="4" hidden="1">{#N/A,#N/A,TRUE,"토적및재료집계";#N/A,#N/A,TRUE,"토적및재료집계";#N/A,#N/A,TRUE,"단위량"}</definedName>
    <definedName name="wrn.신용찬." localSheetId="0" hidden="1">{#N/A,#N/A,TRUE,"토적및재료집계";#N/A,#N/A,TRUE,"토적및재료집계";#N/A,#N/A,TRUE,"단위량"}</definedName>
    <definedName name="wrn.신용찬." localSheetId="5" hidden="1">{#N/A,#N/A,TRUE,"토적및재료집계";#N/A,#N/A,TRUE,"토적및재료집계";#N/A,#N/A,TRUE,"단위량"}</definedName>
    <definedName name="wrn.신용찬." hidden="1">{#N/A,#N/A,TRUE,"토적및재료집계";#N/A,#N/A,TRUE,"토적및재료집계";#N/A,#N/A,TRUE,"단위량"}</definedName>
    <definedName name="wrn.운반시간." localSheetId="3" hidden="1">{#N/A,#N/A,FALSE,"운반시간"}</definedName>
    <definedName name="wrn.운반시간." localSheetId="4" hidden="1">{#N/A,#N/A,FALSE,"운반시간"}</definedName>
    <definedName name="wrn.운반시간." localSheetId="0" hidden="1">{#N/A,#N/A,FALSE,"운반시간"}</definedName>
    <definedName name="wrn.운반시간." localSheetId="5" hidden="1">{#N/A,#N/A,FALSE,"운반시간"}</definedName>
    <definedName name="wrn.운반시간." hidden="1">{#N/A,#N/A,FALSE,"운반시간"}</definedName>
    <definedName name="wrn.이정표." localSheetId="3" hidden="1">{#N/A,#N/A,FALSE,"이정표"}</definedName>
    <definedName name="wrn.이정표." localSheetId="4" hidden="1">{#N/A,#N/A,FALSE,"이정표"}</definedName>
    <definedName name="wrn.이정표." localSheetId="0" hidden="1">{#N/A,#N/A,FALSE,"이정표"}</definedName>
    <definedName name="wrn.이정표." localSheetId="5" hidden="1">{#N/A,#N/A,FALSE,"이정표"}</definedName>
    <definedName name="wrn.이정표." hidden="1">{#N/A,#N/A,FALSE,"이정표"}</definedName>
    <definedName name="wrn.조골재." localSheetId="3" hidden="1">{#N/A,#N/A,FALSE,"조골재"}</definedName>
    <definedName name="wrn.조골재." localSheetId="4" hidden="1">{#N/A,#N/A,FALSE,"조골재"}</definedName>
    <definedName name="wrn.조골재." localSheetId="0" hidden="1">{#N/A,#N/A,FALSE,"조골재"}</definedName>
    <definedName name="wrn.조골재." localSheetId="5" hidden="1">{#N/A,#N/A,FALSE,"조골재"}</definedName>
    <definedName name="wrn.조골재." hidden="1">{#N/A,#N/A,FALSE,"조골재"}</definedName>
    <definedName name="wrn.토공1." localSheetId="3" hidden="1">{#N/A,#N/A,FALSE,"구조1"}</definedName>
    <definedName name="wrn.토공1." localSheetId="4" hidden="1">{#N/A,#N/A,FALSE,"구조1"}</definedName>
    <definedName name="wrn.토공1." localSheetId="0" hidden="1">{#N/A,#N/A,FALSE,"구조1"}</definedName>
    <definedName name="wrn.토공1." localSheetId="5" hidden="1">{#N/A,#N/A,FALSE,"구조1"}</definedName>
    <definedName name="wrn.토공1." hidden="1">{#N/A,#N/A,FALSE,"구조1"}</definedName>
    <definedName name="wrn.토공2." localSheetId="3" hidden="1">{#N/A,#N/A,FALSE,"토공2"}</definedName>
    <definedName name="wrn.토공2." localSheetId="4" hidden="1">{#N/A,#N/A,FALSE,"토공2"}</definedName>
    <definedName name="wrn.토공2." localSheetId="0" hidden="1">{#N/A,#N/A,FALSE,"토공2"}</definedName>
    <definedName name="wrn.토공2." localSheetId="5" hidden="1">{#N/A,#N/A,FALSE,"토공2"}</definedName>
    <definedName name="wrn.토공2." hidden="1">{#N/A,#N/A,FALSE,"토공2"}</definedName>
    <definedName name="wrn.포장1." localSheetId="3" hidden="1">{#N/A,#N/A,FALSE,"포장1";#N/A,#N/A,FALSE,"포장1"}</definedName>
    <definedName name="wrn.포장1." localSheetId="4" hidden="1">{#N/A,#N/A,FALSE,"포장1";#N/A,#N/A,FALSE,"포장1"}</definedName>
    <definedName name="wrn.포장1." localSheetId="0" hidden="1">{#N/A,#N/A,FALSE,"포장1";#N/A,#N/A,FALSE,"포장1"}</definedName>
    <definedName name="wrn.포장1." localSheetId="5" hidden="1">{#N/A,#N/A,FALSE,"포장1";#N/A,#N/A,FALSE,"포장1"}</definedName>
    <definedName name="wrn.포장1." hidden="1">{#N/A,#N/A,FALSE,"포장1";#N/A,#N/A,FALSE,"포장1"}</definedName>
    <definedName name="wrn.포장2." localSheetId="3" hidden="1">{#N/A,#N/A,FALSE,"포장2"}</definedName>
    <definedName name="wrn.포장2." localSheetId="4" hidden="1">{#N/A,#N/A,FALSE,"포장2"}</definedName>
    <definedName name="wrn.포장2." localSheetId="0" hidden="1">{#N/A,#N/A,FALSE,"포장2"}</definedName>
    <definedName name="wrn.포장2." localSheetId="5" hidden="1">{#N/A,#N/A,FALSE,"포장2"}</definedName>
    <definedName name="wrn.포장2." hidden="1">{#N/A,#N/A,FALSE,"포장2"}</definedName>
    <definedName name="wrn.표지목차." localSheetId="3" hidden="1">{#N/A,#N/A,FALSE,"표지목차"}</definedName>
    <definedName name="wrn.표지목차." localSheetId="4" hidden="1">{#N/A,#N/A,FALSE,"표지목차"}</definedName>
    <definedName name="wrn.표지목차." localSheetId="0" hidden="1">{#N/A,#N/A,FALSE,"표지목차"}</definedName>
    <definedName name="wrn.표지목차." localSheetId="5" hidden="1">{#N/A,#N/A,FALSE,"표지목차"}</definedName>
    <definedName name="wrn.표지목차." hidden="1">{#N/A,#N/A,FALSE,"표지목차"}</definedName>
    <definedName name="wrn.혼합골재." localSheetId="3" hidden="1">{#N/A,#N/A,FALSE,"혼합골재"}</definedName>
    <definedName name="wrn.혼합골재." localSheetId="4" hidden="1">{#N/A,#N/A,FALSE,"혼합골재"}</definedName>
    <definedName name="wrn.혼합골재." localSheetId="0" hidden="1">{#N/A,#N/A,FALSE,"혼합골재"}</definedName>
    <definedName name="wrn.혼합골재." localSheetId="5" hidden="1">{#N/A,#N/A,FALSE,"혼합골재"}</definedName>
    <definedName name="wrn.혼합골재." hidden="1">{#N/A,#N/A,FALSE,"혼합골재"}</definedName>
    <definedName name="WWWWW" localSheetId="3" hidden="1">{#N/A,#N/A,FALSE,"Sheet1"}</definedName>
    <definedName name="WWWWW" localSheetId="4" hidden="1">{#N/A,#N/A,FALSE,"Sheet1"}</definedName>
    <definedName name="WWWWW" localSheetId="0" hidden="1">{#N/A,#N/A,FALSE,"Sheet1"}</definedName>
    <definedName name="WWWWW" localSheetId="5" hidden="1">{#N/A,#N/A,FALSE,"Sheet1"}</definedName>
    <definedName name="WWWWW" hidden="1">{#N/A,#N/A,FALSE,"Sheet1"}</definedName>
    <definedName name="Z_4F74ED08_7DE6_11D4_BC29_005004C1F3AD_.wvu.PrintTitles" localSheetId="3" hidden="1">#REF!</definedName>
    <definedName name="Z_4F74ED08_7DE6_11D4_BC29_005004C1F3AD_.wvu.PrintTitles" localSheetId="4" hidden="1">#REF!</definedName>
    <definedName name="Z_4F74ED08_7DE6_11D4_BC29_005004C1F3AD_.wvu.PrintTitles" localSheetId="5" hidden="1">#REF!</definedName>
    <definedName name="Z_4F74ED08_7DE6_11D4_BC29_005004C1F3AD_.wvu.PrintTitles" hidden="1">#REF!</definedName>
    <definedName name="ㄱㄱ" localSheetId="3" hidden="1">{#N/A,#N/A,FALSE,"명세표"}</definedName>
    <definedName name="ㄱㄱ" localSheetId="4" hidden="1">{#N/A,#N/A,FALSE,"명세표"}</definedName>
    <definedName name="ㄱㄱ" localSheetId="0" hidden="1">{#N/A,#N/A,FALSE,"명세표"}</definedName>
    <definedName name="ㄱㄱ" localSheetId="5" hidden="1">{#N/A,#N/A,FALSE,"명세표"}</definedName>
    <definedName name="ㄱㄱ" hidden="1">{#N/A,#N/A,FALSE,"명세표"}</definedName>
    <definedName name="가나다라마바사" localSheetId="3" hidden="1">{#N/A,#N/A,FALSE,"명세표"}</definedName>
    <definedName name="가나다라마바사" localSheetId="4" hidden="1">{#N/A,#N/A,FALSE,"명세표"}</definedName>
    <definedName name="가나다라마바사" localSheetId="0" hidden="1">{#N/A,#N/A,FALSE,"명세표"}</definedName>
    <definedName name="가나다라마바사" localSheetId="5" hidden="1">{#N/A,#N/A,FALSE,"명세표"}</definedName>
    <definedName name="가나다라마바사" hidden="1">{#N/A,#N/A,FALSE,"명세표"}</definedName>
    <definedName name="가로" localSheetId="3" hidden="1">{#N/A,#N/A,FALSE,"전력간선"}</definedName>
    <definedName name="가로" localSheetId="4" hidden="1">{#N/A,#N/A,FALSE,"전력간선"}</definedName>
    <definedName name="가로" localSheetId="0" hidden="1">{#N/A,#N/A,FALSE,"전력간선"}</definedName>
    <definedName name="가로" localSheetId="5" hidden="1">{#N/A,#N/A,FALSE,"전력간선"}</definedName>
    <definedName name="가로" hidden="1">{#N/A,#N/A,FALSE,"전력간선"}</definedName>
    <definedName name="간" localSheetId="3" hidden="1">{#N/A,#N/A,FALSE,"명세표"}</definedName>
    <definedName name="간" localSheetId="4" hidden="1">{#N/A,#N/A,FALSE,"명세표"}</definedName>
    <definedName name="간" localSheetId="0" hidden="1">{#N/A,#N/A,FALSE,"명세표"}</definedName>
    <definedName name="간" localSheetId="5" hidden="1">{#N/A,#N/A,FALSE,"명세표"}</definedName>
    <definedName name="간" hidden="1">{#N/A,#N/A,FALSE,"명세표"}</definedName>
    <definedName name="강아지" localSheetId="3" hidden="1">#REF!</definedName>
    <definedName name="강아지" localSheetId="4" hidden="1">#REF!</definedName>
    <definedName name="강아지" localSheetId="5" hidden="1">#REF!</definedName>
    <definedName name="강아지" hidden="1">#REF!</definedName>
    <definedName name="개소별명세표" localSheetId="3" hidden="1">{#N/A,#N/A,FALSE,"명세표"}</definedName>
    <definedName name="개소별명세표" localSheetId="4" hidden="1">{#N/A,#N/A,FALSE,"명세표"}</definedName>
    <definedName name="개소별명세표" localSheetId="0" hidden="1">{#N/A,#N/A,FALSE,"명세표"}</definedName>
    <definedName name="개소별명세표" localSheetId="5" hidden="1">{#N/A,#N/A,FALSE,"명세표"}</definedName>
    <definedName name="개소별명세표" hidden="1">{#N/A,#N/A,FALSE,"명세표"}</definedName>
    <definedName name="견적2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2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2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2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3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3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3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3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4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4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4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4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대비" localSheetId="3" hidden="1">#REF!</definedName>
    <definedName name="견적대비" localSheetId="4" hidden="1">#REF!</definedName>
    <definedName name="견적대비" localSheetId="5" hidden="1">#REF!</definedName>
    <definedName name="견적대비" hidden="1">#REF!</definedName>
    <definedName name="견적조건" localSheetId="3" hidden="1">{#N/A,#N/A,FALSE,"CCTV"}</definedName>
    <definedName name="견적조건" localSheetId="4" hidden="1">{#N/A,#N/A,FALSE,"CCTV"}</definedName>
    <definedName name="견적조건" localSheetId="0" hidden="1">{#N/A,#N/A,FALSE,"CCTV"}</definedName>
    <definedName name="견적조건" localSheetId="5" hidden="1">{#N/A,#N/A,FALSE,"CCTV"}</definedName>
    <definedName name="견적조건" hidden="1">{#N/A,#N/A,FALSE,"CCTV"}</definedName>
    <definedName name="견적조건8" localSheetId="3" hidden="1">{#N/A,#N/A,FALSE,"CCTV"}</definedName>
    <definedName name="견적조건8" localSheetId="4" hidden="1">{#N/A,#N/A,FALSE,"CCTV"}</definedName>
    <definedName name="견적조건8" localSheetId="0" hidden="1">{#N/A,#N/A,FALSE,"CCTV"}</definedName>
    <definedName name="견적조건8" localSheetId="5" hidden="1">{#N/A,#N/A,FALSE,"CCTV"}</definedName>
    <definedName name="견적조건8" hidden="1">{#N/A,#N/A,FALSE,"CCTV"}</definedName>
    <definedName name="계측기기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계측기기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계측기기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계측기기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계측기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사시방서" localSheetId="3" hidden="1">{#N/A,#N/A,FALSE,"명세표"}</definedName>
    <definedName name="공사시방서" localSheetId="4" hidden="1">{#N/A,#N/A,FALSE,"명세표"}</definedName>
    <definedName name="공사시방서" localSheetId="0" hidden="1">{#N/A,#N/A,FALSE,"명세표"}</definedName>
    <definedName name="공사시방서" localSheetId="5" hidden="1">{#N/A,#N/A,FALSE,"명세표"}</definedName>
    <definedName name="공사시방서" hidden="1">{#N/A,#N/A,FALSE,"명세표"}</definedName>
    <definedName name="공사시방서1" localSheetId="3" hidden="1">{#N/A,#N/A,FALSE,"명세표"}</definedName>
    <definedName name="공사시방서1" localSheetId="4" hidden="1">{#N/A,#N/A,FALSE,"명세표"}</definedName>
    <definedName name="공사시방서1" localSheetId="0" hidden="1">{#N/A,#N/A,FALSE,"명세표"}</definedName>
    <definedName name="공사시방서1" localSheetId="5" hidden="1">{#N/A,#N/A,FALSE,"명세표"}</definedName>
    <definedName name="공사시방서1" hidden="1">{#N/A,#N/A,FALSE,"명세표"}</definedName>
    <definedName name="교굑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교굑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교굑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교굑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교굑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구조물공사" localSheetId="3" hidden="1">{#N/A,#N/A,TRUE,"토적및재료집계";#N/A,#N/A,TRUE,"토적및재료집계";#N/A,#N/A,TRUE,"단위량"}</definedName>
    <definedName name="구조물공사" localSheetId="4" hidden="1">{#N/A,#N/A,TRUE,"토적및재료집계";#N/A,#N/A,TRUE,"토적및재료집계";#N/A,#N/A,TRUE,"단위량"}</definedName>
    <definedName name="구조물공사" localSheetId="0" hidden="1">{#N/A,#N/A,TRUE,"토적및재료집계";#N/A,#N/A,TRUE,"토적및재료집계";#N/A,#N/A,TRUE,"단위량"}</definedName>
    <definedName name="구조물공사" localSheetId="5" hidden="1">{#N/A,#N/A,TRUE,"토적및재료집계";#N/A,#N/A,TRUE,"토적및재료집계";#N/A,#N/A,TRUE,"단위량"}</definedName>
    <definedName name="구조물공사" hidden="1">{#N/A,#N/A,TRUE,"토적및재료집계";#N/A,#N/A,TRUE,"토적및재료집계";#N/A,#N/A,TRUE,"단위량"}</definedName>
    <definedName name="권대협" localSheetId="3" hidden="1">{#N/A,#N/A,FALSE,"CCTV"}</definedName>
    <definedName name="권대협" localSheetId="4" hidden="1">{#N/A,#N/A,FALSE,"CCTV"}</definedName>
    <definedName name="권대협" localSheetId="0" hidden="1">{#N/A,#N/A,FALSE,"CCTV"}</definedName>
    <definedName name="권대협" localSheetId="5" hidden="1">{#N/A,#N/A,FALSE,"CCTV"}</definedName>
    <definedName name="권대협" hidden="1">{#N/A,#N/A,FALSE,"CCTV"}</definedName>
    <definedName name="금액대비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금액대비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금액대비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금액대비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금액대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기성3" localSheetId="3" hidden="1">{#N/A,#N/A,FALSE,"CCTV"}</definedName>
    <definedName name="기성3" localSheetId="4" hidden="1">{#N/A,#N/A,FALSE,"CCTV"}</definedName>
    <definedName name="기성3" localSheetId="0" hidden="1">{#N/A,#N/A,FALSE,"CCTV"}</definedName>
    <definedName name="기성3" localSheetId="5" hidden="1">{#N/A,#N/A,FALSE,"CCTV"}</definedName>
    <definedName name="기성3" hidden="1">{#N/A,#N/A,FALSE,"CCTV"}</definedName>
    <definedName name="기성갑" localSheetId="3" hidden="1">#REF!</definedName>
    <definedName name="기성갑" localSheetId="4" hidden="1">#REF!</definedName>
    <definedName name="기성갑" localSheetId="5" hidden="1">#REF!</definedName>
    <definedName name="기성갑" hidden="1">#REF!</definedName>
    <definedName name="ㄴㄴㄴ" localSheetId="3" hidden="1">#REF!</definedName>
    <definedName name="ㄴㄴㄴ" localSheetId="4" hidden="1">#REF!</definedName>
    <definedName name="ㄴㄴㄴ" localSheetId="5" hidden="1">#REF!</definedName>
    <definedName name="ㄴㄴㄴ" hidden="1">#REF!</definedName>
    <definedName name="ㄴㄴㄴㄴ" localSheetId="3" hidden="1">#REF!</definedName>
    <definedName name="ㄴㄴㄴㄴ" localSheetId="4" hidden="1">#REF!</definedName>
    <definedName name="ㄴㄴㄴㄴ" localSheetId="5" hidden="1">#REF!</definedName>
    <definedName name="ㄴㄴㄴㄴ" hidden="1">#REF!</definedName>
    <definedName name="ㄴㄴㄴㄴㄴ" localSheetId="3" hidden="1">#REF!</definedName>
    <definedName name="ㄴㄴㄴㄴㄴ" localSheetId="4" hidden="1">#REF!</definedName>
    <definedName name="ㄴㄴㄴㄴㄴ" localSheetId="5" hidden="1">#REF!</definedName>
    <definedName name="ㄴㄴㄴㄴㄴ" hidden="1">#REF!</definedName>
    <definedName name="ㄴㄴㄴㄴㄴㄴㄴㄴㄴㄴㄴㄴㄴㄴㄴㄴㄴ" localSheetId="3" hidden="1">#REF!</definedName>
    <definedName name="ㄴㄴㄴㄴㄴㄴㄴㄴㄴㄴㄴㄴㄴㄴㄴㄴㄴ" localSheetId="4" hidden="1">#REF!</definedName>
    <definedName name="ㄴㄴㄴㄴㄴㄴㄴㄴㄴㄴㄴㄴㄴㄴㄴㄴㄴ" localSheetId="5" hidden="1">#REF!</definedName>
    <definedName name="ㄴㄴㄴㄴㄴㄴㄴㄴㄴㄴㄴㄴㄴㄴㄴㄴㄴ" hidden="1">#REF!</definedName>
    <definedName name="나ㅏㅓㄹ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나ㅏㅓㄹ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나ㅏㅓㄹ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나ㅏㅓㄹ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나ㅏㅓ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내역서2" localSheetId="3" hidden="1">{"'단계별시설공사비'!$A$3:$K$51"}</definedName>
    <definedName name="내역서2" localSheetId="4" hidden="1">{"'단계별시설공사비'!$A$3:$K$51"}</definedName>
    <definedName name="내역서2" localSheetId="0" hidden="1">{"'단계별시설공사비'!$A$3:$K$51"}</definedName>
    <definedName name="내역서2" localSheetId="5" hidden="1">{"'단계별시설공사비'!$A$3:$K$51"}</definedName>
    <definedName name="내역서2" hidden="1">{"'단계별시설공사비'!$A$3:$K$51"}</definedName>
    <definedName name="내장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내장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내장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내장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내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무비단가산출서" localSheetId="3" hidden="1">#REF!</definedName>
    <definedName name="노무비단가산출서" localSheetId="4" hidden="1">#REF!</definedName>
    <definedName name="노무비단가산출서" localSheetId="5" hidden="1">#REF!</definedName>
    <definedName name="노무비단가산출서" hidden="1">#REF!</definedName>
    <definedName name="노원문화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ㄷㄷ" localSheetId="3" hidden="1">#REF!</definedName>
    <definedName name="ㄷㄷ" localSheetId="4" hidden="1">#REF!</definedName>
    <definedName name="ㄷㄷ" localSheetId="5" hidden="1">#REF!</definedName>
    <definedName name="ㄷㄷ" hidden="1">#REF!</definedName>
    <definedName name="단가조사자료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단가조사자료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단가조사자료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단가조사자료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단가조사자료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구공항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구공항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구공항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구공항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구공항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덕" localSheetId="3" hidden="1">{#N/A,#N/A,FALSE,"CCTV"}</definedName>
    <definedName name="대덕" localSheetId="4" hidden="1">{#N/A,#N/A,FALSE,"CCTV"}</definedName>
    <definedName name="대덕" localSheetId="0" hidden="1">{#N/A,#N/A,FALSE,"CCTV"}</definedName>
    <definedName name="대덕" localSheetId="5" hidden="1">{#N/A,#N/A,FALSE,"CCTV"}</definedName>
    <definedName name="대덕" hidden="1">{#N/A,#N/A,FALSE,"CCTV"}</definedName>
    <definedName name="대비" localSheetId="3" hidden="1">{#N/A,#N/A,FALSE,"CCTV"}</definedName>
    <definedName name="대비" localSheetId="4" hidden="1">{#N/A,#N/A,FALSE,"CCTV"}</definedName>
    <definedName name="대비" localSheetId="0" hidden="1">{#N/A,#N/A,FALSE,"CCTV"}</definedName>
    <definedName name="대비" localSheetId="5" hidden="1">{#N/A,#N/A,FALSE,"CCTV"}</definedName>
    <definedName name="대비" hidden="1">{#N/A,#N/A,FALSE,"CCTV"}</definedName>
    <definedName name="도사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사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사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사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" localSheetId="3" hidden="1">{#N/A,#N/A,FALSE,"명세표"}</definedName>
    <definedName name="ㄹ" localSheetId="4" hidden="1">{#N/A,#N/A,FALSE,"명세표"}</definedName>
    <definedName name="ㄹ" localSheetId="0" hidden="1">{#N/A,#N/A,FALSE,"명세표"}</definedName>
    <definedName name="ㄹ" localSheetId="5" hidden="1">{#N/A,#N/A,FALSE,"명세표"}</definedName>
    <definedName name="ㄹ" hidden="1">{#N/A,#N/A,FALSE,"명세표"}</definedName>
    <definedName name="ㄹㄹ" localSheetId="3" hidden="1">#REF!</definedName>
    <definedName name="ㄹㄹ" localSheetId="4" hidden="1">#REF!</definedName>
    <definedName name="ㄹㄹ" localSheetId="5" hidden="1">#REF!</definedName>
    <definedName name="ㄹㄹ" hidden="1">#REF!</definedName>
    <definedName name="ㄹㄹㄹ" localSheetId="3" hidden="1">{#N/A,#N/A,FALSE,"명세표"}</definedName>
    <definedName name="ㄹㄹㄹ" localSheetId="4" hidden="1">{#N/A,#N/A,FALSE,"명세표"}</definedName>
    <definedName name="ㄹㄹㄹ" localSheetId="0" hidden="1">{#N/A,#N/A,FALSE,"명세표"}</definedName>
    <definedName name="ㄹㄹㄹ" localSheetId="5" hidden="1">{#N/A,#N/A,FALSE,"명세표"}</definedName>
    <definedName name="ㄹㄹㄹ" hidden="1">{#N/A,#N/A,FALSE,"명세표"}</definedName>
    <definedName name="ㄹㄹㅇㄴㄴ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ㄹㅇㄴㄴ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ㄹㅇㄴㄴ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ㄹㅇㄴㄴ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ㄹㅇㄴ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ㄴ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ㄴ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ㄴ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ㄴ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ㄹㅇ" localSheetId="3" hidden="1">#REF!</definedName>
    <definedName name="ㄹㅇㄹㅇ" localSheetId="4" hidden="1">#REF!</definedName>
    <definedName name="ㄹㅇㄹㅇ" localSheetId="5" hidden="1">#REF!</definedName>
    <definedName name="ㄹㅇㄹㅇ" hidden="1">#REF!</definedName>
    <definedName name="라ㅓㅇ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라ㅓㅇ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라ㅓㅇ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라ㅓㅇ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라ㅓ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ㅀ허" localSheetId="3" hidden="1">{#N/A,#N/A,FALSE,"CCTV"}</definedName>
    <definedName name="ㅀ허" localSheetId="4" hidden="1">{#N/A,#N/A,FALSE,"CCTV"}</definedName>
    <definedName name="ㅀ허" localSheetId="0" hidden="1">{#N/A,#N/A,FALSE,"CCTV"}</definedName>
    <definedName name="ㅀ허" localSheetId="5" hidden="1">{#N/A,#N/A,FALSE,"CCTV"}</definedName>
    <definedName name="ㅀ허" hidden="1">{#N/A,#N/A,FALSE,"CCTV"}</definedName>
    <definedName name="ㅁ" localSheetId="3" hidden="1">#REF!</definedName>
    <definedName name="ㅁ" localSheetId="4" hidden="1">#REF!</definedName>
    <definedName name="ㅁ" localSheetId="5" hidden="1">#REF!</definedName>
    <definedName name="ㅁ" hidden="1">#REF!</definedName>
    <definedName name="ㅁㄴㅇㄻㄴㅇㄻㄴㄹ" localSheetId="3" hidden="1">{#N/A,#N/A,FALSE,"명세표"}</definedName>
    <definedName name="ㅁㄴㅇㄻㄴㅇㄻㄴㄹ" localSheetId="4" hidden="1">{#N/A,#N/A,FALSE,"명세표"}</definedName>
    <definedName name="ㅁㄴㅇㄻㄴㅇㄻㄴㄹ" localSheetId="0" hidden="1">{#N/A,#N/A,FALSE,"명세표"}</definedName>
    <definedName name="ㅁㄴㅇㄻㄴㅇㄻㄴㄹ" localSheetId="5" hidden="1">{#N/A,#N/A,FALSE,"명세표"}</definedName>
    <definedName name="ㅁㄴㅇㄻㄴㅇㄻㄴㄹ" hidden="1">{#N/A,#N/A,FALSE,"명세표"}</definedName>
    <definedName name="ㅁㄴㅇㅁㄴㅇ" localSheetId="3" hidden="1">#REF!</definedName>
    <definedName name="ㅁㄴㅇㅁㄴㅇ" localSheetId="4" hidden="1">#REF!</definedName>
    <definedName name="ㅁㄴㅇㅁㄴㅇ" localSheetId="5" hidden="1">#REF!</definedName>
    <definedName name="ㅁㄴㅇㅁㄴㅇ" hidden="1">#REF!</definedName>
    <definedName name="ㅁㅁ" localSheetId="3" hidden="1">#REF!</definedName>
    <definedName name="ㅁㅁ" localSheetId="4" hidden="1">#REF!</definedName>
    <definedName name="ㅁㅁ" localSheetId="5" hidden="1">#REF!</definedName>
    <definedName name="ㅁㅁ" hidden="1">#REF!</definedName>
    <definedName name="ㅁㅁㅁ" localSheetId="3" hidden="1">#REF!</definedName>
    <definedName name="ㅁㅁㅁ" localSheetId="4" hidden="1">#REF!</definedName>
    <definedName name="ㅁㅁㅁ" localSheetId="5" hidden="1">#REF!</definedName>
    <definedName name="ㅁㅁㅁ" hidden="1">#REF!</definedName>
    <definedName name="ㅁㅅㅅㅁㄱㅈ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ㅅㅅㅁㄱㅈ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ㅅㅅㅁㄱㅈ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ㅅㅅㅁㄱㅈ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ㅅㅅㅁㄱㅈ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머" localSheetId="3" hidden="1">{#N/A,#N/A,FALSE,"명세표"}</definedName>
    <definedName name="머" localSheetId="4" hidden="1">{#N/A,#N/A,FALSE,"명세표"}</definedName>
    <definedName name="머" localSheetId="0" hidden="1">{#N/A,#N/A,FALSE,"명세표"}</definedName>
    <definedName name="머" localSheetId="5" hidden="1">{#N/A,#N/A,FALSE,"명세표"}</definedName>
    <definedName name="머" hidden="1">{#N/A,#N/A,FALSE,"명세표"}</definedName>
    <definedName name="몰라1" localSheetId="3" hidden="1">{#N/A,#N/A,FALSE,"명세표"}</definedName>
    <definedName name="몰라1" localSheetId="4" hidden="1">{#N/A,#N/A,FALSE,"명세표"}</definedName>
    <definedName name="몰라1" localSheetId="0" hidden="1">{#N/A,#N/A,FALSE,"명세표"}</definedName>
    <definedName name="몰라1" localSheetId="5" hidden="1">{#N/A,#N/A,FALSE,"명세표"}</definedName>
    <definedName name="몰라1" hidden="1">{#N/A,#N/A,FALSE,"명세표"}</definedName>
    <definedName name="물가변동내역서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물가변동내역서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물가변동내역서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물가변동내역서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물가변동내역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미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미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미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미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미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ㅂㅂㅂㅂ" localSheetId="3" hidden="1">{#N/A,#N/A,FALSE,"명세표"}</definedName>
    <definedName name="ㅂㅂㅂㅂ" localSheetId="4" hidden="1">{#N/A,#N/A,FALSE,"명세표"}</definedName>
    <definedName name="ㅂㅂㅂㅂ" localSheetId="0" hidden="1">{#N/A,#N/A,FALSE,"명세표"}</definedName>
    <definedName name="ㅂㅂㅂㅂ" localSheetId="5" hidden="1">{#N/A,#N/A,FALSE,"명세표"}</definedName>
    <definedName name="ㅂㅂㅂㅂ" hidden="1">{#N/A,#N/A,FALSE,"명세표"}</definedName>
    <definedName name="ㅂㅂㅂㅂㅂ" localSheetId="3" hidden="1">{#N/A,#N/A,FALSE,"명세표"}</definedName>
    <definedName name="ㅂㅂㅂㅂㅂ" localSheetId="4" hidden="1">{#N/A,#N/A,FALSE,"명세표"}</definedName>
    <definedName name="ㅂㅂㅂㅂㅂ" localSheetId="0" hidden="1">{#N/A,#N/A,FALSE,"명세표"}</definedName>
    <definedName name="ㅂㅂㅂㅂㅂ" localSheetId="5" hidden="1">{#N/A,#N/A,FALSE,"명세표"}</definedName>
    <definedName name="ㅂㅂㅂㅂㅂ" hidden="1">{#N/A,#N/A,FALSE,"명세표"}</definedName>
    <definedName name="ㅂㅂㅂㅂㅂㅂㅂ" localSheetId="3" hidden="1">{#N/A,#N/A,FALSE,"명세표"}</definedName>
    <definedName name="ㅂㅂㅂㅂㅂㅂㅂ" localSheetId="4" hidden="1">{#N/A,#N/A,FALSE,"명세표"}</definedName>
    <definedName name="ㅂㅂㅂㅂㅂㅂㅂ" localSheetId="0" hidden="1">{#N/A,#N/A,FALSE,"명세표"}</definedName>
    <definedName name="ㅂㅂㅂㅂㅂㅂㅂ" localSheetId="5" hidden="1">{#N/A,#N/A,FALSE,"명세표"}</definedName>
    <definedName name="ㅂㅂㅂㅂㅂㅂㅂ" hidden="1">{#N/A,#N/A,FALSE,"명세표"}</definedName>
    <definedName name="ㅂㅂㅂㅂㅂㅂㅂㅂ" localSheetId="3" hidden="1">{#N/A,#N/A,FALSE,"명세표"}</definedName>
    <definedName name="ㅂㅂㅂㅂㅂㅂㅂㅂ" localSheetId="4" hidden="1">{#N/A,#N/A,FALSE,"명세표"}</definedName>
    <definedName name="ㅂㅂㅂㅂㅂㅂㅂㅂ" localSheetId="0" hidden="1">{#N/A,#N/A,FALSE,"명세표"}</definedName>
    <definedName name="ㅂㅂㅂㅂㅂㅂㅂㅂ" localSheetId="5" hidden="1">{#N/A,#N/A,FALSE,"명세표"}</definedName>
    <definedName name="ㅂㅂㅂㅂㅂㅂㅂㅂ" hidden="1">{#N/A,#N/A,FALSE,"명세표"}</definedName>
    <definedName name="보오링그라우팅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오링그라우팅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오링그라우팅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오링그라우팅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오링그라우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부산주경기장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부산주경기장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부산주경기장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부산주경기장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부산주경기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공사비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공사비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공사비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공사비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공사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양별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양별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양별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양별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양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ㅅ" localSheetId="3" hidden="1">{#N/A,#N/A,FALSE,"명세표"}</definedName>
    <definedName name="ㅅ" localSheetId="4" hidden="1">{#N/A,#N/A,FALSE,"명세표"}</definedName>
    <definedName name="ㅅ" localSheetId="0" hidden="1">{#N/A,#N/A,FALSE,"명세표"}</definedName>
    <definedName name="ㅅ" localSheetId="5" hidden="1">{#N/A,#N/A,FALSE,"명세표"}</definedName>
    <definedName name="ㅅ" hidden="1">{#N/A,#N/A,FALSE,"명세표"}</definedName>
    <definedName name="ㅅㅅ" localSheetId="3" hidden="1">#REF!</definedName>
    <definedName name="ㅅㅅ" localSheetId="4" hidden="1">#REF!</definedName>
    <definedName name="ㅅㅅ" localSheetId="5" hidden="1">#REF!</definedName>
    <definedName name="ㅅㅅ" hidden="1">#REF!</definedName>
    <definedName name="산출" localSheetId="3" hidden="1">{"'단계별시설공사비'!$A$3:$K$51"}</definedName>
    <definedName name="산출" localSheetId="4" hidden="1">{"'단계별시설공사비'!$A$3:$K$51"}</definedName>
    <definedName name="산출" localSheetId="0" hidden="1">{"'단계별시설공사비'!$A$3:$K$51"}</definedName>
    <definedName name="산출" localSheetId="5" hidden="1">{"'단계별시설공사비'!$A$3:$K$51"}</definedName>
    <definedName name="산출" hidden="1">{"'단계별시설공사비'!$A$3:$K$51"}</definedName>
    <definedName name="석항" localSheetId="3" hidden="1">{#N/A,#N/A,FALSE,"명세표"}</definedName>
    <definedName name="석항" localSheetId="4" hidden="1">{#N/A,#N/A,FALSE,"명세표"}</definedName>
    <definedName name="석항" localSheetId="0" hidden="1">{#N/A,#N/A,FALSE,"명세표"}</definedName>
    <definedName name="석항" localSheetId="5" hidden="1">{#N/A,#N/A,FALSE,"명세표"}</definedName>
    <definedName name="석항" hidden="1">{#N/A,#N/A,FALSE,"명세표"}</definedName>
    <definedName name="석항1" localSheetId="3" hidden="1">{#N/A,#N/A,FALSE,"명세표"}</definedName>
    <definedName name="석항1" localSheetId="4" hidden="1">{#N/A,#N/A,FALSE,"명세표"}</definedName>
    <definedName name="석항1" localSheetId="0" hidden="1">{#N/A,#N/A,FALSE,"명세표"}</definedName>
    <definedName name="석항1" localSheetId="5" hidden="1">{#N/A,#N/A,FALSE,"명세표"}</definedName>
    <definedName name="석항1" hidden="1">{#N/A,#N/A,FALSE,"명세표"}</definedName>
    <definedName name="세로" localSheetId="3" hidden="1">{#N/A,#N/A,FALSE,"전력간선"}</definedName>
    <definedName name="세로" localSheetId="4" hidden="1">{#N/A,#N/A,FALSE,"전력간선"}</definedName>
    <definedName name="세로" localSheetId="0" hidden="1">{#N/A,#N/A,FALSE,"전력간선"}</definedName>
    <definedName name="세로" localSheetId="5" hidden="1">{#N/A,#N/A,FALSE,"전력간선"}</definedName>
    <definedName name="세로" hidden="1">{#N/A,#N/A,FALSE,"전력간선"}</definedName>
    <definedName name="순공사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공사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공사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공사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공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공사비집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공사비집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공사비집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공사비집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공사비집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시중단가" localSheetId="3" hidden="1">{"'단계별시설공사비'!$A$3:$K$51"}</definedName>
    <definedName name="시중단가" localSheetId="4" hidden="1">{"'단계별시설공사비'!$A$3:$K$51"}</definedName>
    <definedName name="시중단가" localSheetId="0" hidden="1">{"'단계별시설공사비'!$A$3:$K$51"}</definedName>
    <definedName name="시중단가" localSheetId="5" hidden="1">{"'단계별시설공사비'!$A$3:$K$51"}</definedName>
    <definedName name="시중단가" hidden="1">{"'단계별시설공사비'!$A$3:$K$51"}</definedName>
    <definedName name="신설1" localSheetId="3" hidden="1">{#N/A,#N/A,FALSE,"명세표"}</definedName>
    <definedName name="신설1" localSheetId="4" hidden="1">{#N/A,#N/A,FALSE,"명세표"}</definedName>
    <definedName name="신설1" localSheetId="0" hidden="1">{#N/A,#N/A,FALSE,"명세표"}</definedName>
    <definedName name="신설1" localSheetId="5" hidden="1">{#N/A,#N/A,FALSE,"명세표"}</definedName>
    <definedName name="신설1" hidden="1">{#N/A,#N/A,FALSE,"명세표"}</definedName>
    <definedName name="신축공사" localSheetId="3" hidden="1">{"'단계별시설공사비'!$A$3:$K$51"}</definedName>
    <definedName name="신축공사" localSheetId="4" hidden="1">{"'단계별시설공사비'!$A$3:$K$51"}</definedName>
    <definedName name="신축공사" localSheetId="0" hidden="1">{"'단계별시설공사비'!$A$3:$K$51"}</definedName>
    <definedName name="신축공사" localSheetId="5" hidden="1">{"'단계별시설공사비'!$A$3:$K$51"}</definedName>
    <definedName name="신축공사" hidden="1">{"'단계별시설공사비'!$A$3:$K$51"}</definedName>
    <definedName name="ㅇㄹ3" localSheetId="3" hidden="1">{#N/A,#N/A,FALSE,"명세표"}</definedName>
    <definedName name="ㅇㄹ3" localSheetId="4" hidden="1">{#N/A,#N/A,FALSE,"명세표"}</definedName>
    <definedName name="ㅇㄹ3" localSheetId="0" hidden="1">{#N/A,#N/A,FALSE,"명세표"}</definedName>
    <definedName name="ㅇㄹ3" localSheetId="5" hidden="1">{#N/A,#N/A,FALSE,"명세표"}</definedName>
    <definedName name="ㅇㄹ3" hidden="1">{#N/A,#N/A,FALSE,"명세표"}</definedName>
    <definedName name="ㅇㄹㄹ" localSheetId="3" hidden="1">#REF!</definedName>
    <definedName name="ㅇㄹㄹ" localSheetId="4" hidden="1">#REF!</definedName>
    <definedName name="ㅇㄹㄹ" localSheetId="5" hidden="1">#REF!</definedName>
    <definedName name="ㅇㄹㄹ" hidden="1">#REF!</definedName>
    <definedName name="ㅇㄹㅇㄹ" localSheetId="3" hidden="1">#REF!</definedName>
    <definedName name="ㅇㄹㅇㄹ" localSheetId="4" hidden="1">#REF!</definedName>
    <definedName name="ㅇㄹㅇㄹ" localSheetId="5" hidden="1">#REF!</definedName>
    <definedName name="ㅇㄹㅇㄹ" hidden="1">#REF!</definedName>
    <definedName name="ㅇ라ㅓㅏㅗㄹ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라ㅓㅏㅗㄹ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라ㅓㅏㅗㄹ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라ㅓㅏㅗㄹ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라ㅓㅏㅗ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ㅇㄹ" localSheetId="3" hidden="1">#REF!</definedName>
    <definedName name="ㅇㅇㄹ" localSheetId="4" hidden="1">#REF!</definedName>
    <definedName name="ㅇㅇㄹ" localSheetId="5" hidden="1">#REF!</definedName>
    <definedName name="ㅇㅇㄹ" hidden="1">#REF!</definedName>
    <definedName name="ㅇㅇㅇ" localSheetId="3" hidden="1">#REF!</definedName>
    <definedName name="ㅇㅇㅇ" localSheetId="4" hidden="1">#REF!</definedName>
    <definedName name="ㅇㅇㅇ" localSheetId="5" hidden="1">#REF!</definedName>
    <definedName name="ㅇㅇㅇ" hidden="1">#REF!</definedName>
    <definedName name="ㅇㅇㅇㅇ" localSheetId="3" hidden="1">#REF!</definedName>
    <definedName name="ㅇㅇㅇㅇ" localSheetId="4" hidden="1">#REF!</definedName>
    <definedName name="ㅇㅇㅇㅇ" localSheetId="5" hidden="1">#REF!</definedName>
    <definedName name="ㅇㅇㅇㅇ" hidden="1">#REF!</definedName>
    <definedName name="아ㅏㅓ랜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ㅏㅓ랜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ㅏㅓ랜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ㅏㅓ랜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ㅏㅓ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ㅏㅓㅗㄹ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ㅏㅓㅗㄹ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ㅏㅓㅗㄹ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ㅏㅓㅗㄹ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ㅏㅓㅗ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ㅓㅓㅇ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ㅓㅓㅇ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ㅓㅓㅇ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ㅓㅓㅇ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ㅓㅓ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ㅘㄴ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ㅘㄴ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ㅘㄴ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ㅘㄴ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ㅘ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완공3" localSheetId="3" hidden="1">#REF!</definedName>
    <definedName name="완공3" localSheetId="4" hidden="1">#REF!</definedName>
    <definedName name="완공3" localSheetId="5" hidden="1">#REF!</definedName>
    <definedName name="완공3" hidden="1">#REF!</definedName>
    <definedName name="원가계간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간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간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간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산19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산19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산19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산19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산1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표" localSheetId="3" hidden="1">{#N/A,#N/A,FALSE,"명세표"}</definedName>
    <definedName name="원가표" localSheetId="4" hidden="1">{#N/A,#N/A,FALSE,"명세표"}</definedName>
    <definedName name="원가표" localSheetId="0" hidden="1">{#N/A,#N/A,FALSE,"명세표"}</definedName>
    <definedName name="원가표" localSheetId="5" hidden="1">{#N/A,#N/A,FALSE,"명세표"}</definedName>
    <definedName name="원가표" hidden="1">{#N/A,#N/A,FALSE,"명세표"}</definedName>
    <definedName name="원각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각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각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각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각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기기ㅣㅇ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기기ㅣㅇ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기기ㅣㅇ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기기ㅣㅇ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기기ㅣ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이" localSheetId="3" hidden="1">{#N/A,#N/A,FALSE,"명세표"}</definedName>
    <definedName name="이" localSheetId="4" hidden="1">{#N/A,#N/A,FALSE,"명세표"}</definedName>
    <definedName name="이" localSheetId="0" hidden="1">{#N/A,#N/A,FALSE,"명세표"}</definedName>
    <definedName name="이" localSheetId="5" hidden="1">{#N/A,#N/A,FALSE,"명세표"}</definedName>
    <definedName name="이" hidden="1">{#N/A,#N/A,FALSE,"명세표"}</definedName>
    <definedName name="이광훈11" localSheetId="3" hidden="1">{#N/A,#N/A,FALSE,"명세표"}</definedName>
    <definedName name="이광훈11" localSheetId="4" hidden="1">{#N/A,#N/A,FALSE,"명세표"}</definedName>
    <definedName name="이광훈11" localSheetId="0" hidden="1">{#N/A,#N/A,FALSE,"명세표"}</definedName>
    <definedName name="이광훈11" localSheetId="5" hidden="1">{#N/A,#N/A,FALSE,"명세표"}</definedName>
    <definedName name="이광훈11" hidden="1">{#N/A,#N/A,FALSE,"명세표"}</definedName>
    <definedName name="이광훈15" localSheetId="3" hidden="1">{#N/A,#N/A,FALSE,"명세표"}</definedName>
    <definedName name="이광훈15" localSheetId="4" hidden="1">{#N/A,#N/A,FALSE,"명세표"}</definedName>
    <definedName name="이광훈15" localSheetId="0" hidden="1">{#N/A,#N/A,FALSE,"명세표"}</definedName>
    <definedName name="이광훈15" localSheetId="5" hidden="1">{#N/A,#N/A,FALSE,"명세표"}</definedName>
    <definedName name="이광훈15" hidden="1">{#N/A,#N/A,FALSE,"명세표"}</definedName>
    <definedName name="이광훈16" localSheetId="3" hidden="1">{#N/A,#N/A,FALSE,"명세표"}</definedName>
    <definedName name="이광훈16" localSheetId="4" hidden="1">{#N/A,#N/A,FALSE,"명세표"}</definedName>
    <definedName name="이광훈16" localSheetId="0" hidden="1">{#N/A,#N/A,FALSE,"명세표"}</definedName>
    <definedName name="이광훈16" localSheetId="5" hidden="1">{#N/A,#N/A,FALSE,"명세표"}</definedName>
    <definedName name="이광훈16" hidden="1">{#N/A,#N/A,FALSE,"명세표"}</definedName>
    <definedName name="이광훈17" localSheetId="3" hidden="1">{#N/A,#N/A,FALSE,"명세표"}</definedName>
    <definedName name="이광훈17" localSheetId="4" hidden="1">{#N/A,#N/A,FALSE,"명세표"}</definedName>
    <definedName name="이광훈17" localSheetId="0" hidden="1">{#N/A,#N/A,FALSE,"명세표"}</definedName>
    <definedName name="이광훈17" localSheetId="5" hidden="1">{#N/A,#N/A,FALSE,"명세표"}</definedName>
    <definedName name="이광훈17" hidden="1">{#N/A,#N/A,FALSE,"명세표"}</definedName>
    <definedName name="이광훈18" localSheetId="3" hidden="1">{#N/A,#N/A,FALSE,"명세표"}</definedName>
    <definedName name="이광훈18" localSheetId="4" hidden="1">{#N/A,#N/A,FALSE,"명세표"}</definedName>
    <definedName name="이광훈18" localSheetId="0" hidden="1">{#N/A,#N/A,FALSE,"명세표"}</definedName>
    <definedName name="이광훈18" localSheetId="5" hidden="1">{#N/A,#N/A,FALSE,"명세표"}</definedName>
    <definedName name="이광훈18" hidden="1">{#N/A,#N/A,FALSE,"명세표"}</definedName>
    <definedName name="이광훈2" localSheetId="3" hidden="1">{#N/A,#N/A,FALSE,"명세표"}</definedName>
    <definedName name="이광훈2" localSheetId="4" hidden="1">{#N/A,#N/A,FALSE,"명세표"}</definedName>
    <definedName name="이광훈2" localSheetId="0" hidden="1">{#N/A,#N/A,FALSE,"명세표"}</definedName>
    <definedName name="이광훈2" localSheetId="5" hidden="1">{#N/A,#N/A,FALSE,"명세표"}</definedName>
    <definedName name="이광훈2" hidden="1">{#N/A,#N/A,FALSE,"명세표"}</definedName>
    <definedName name="이광훈20" localSheetId="3" hidden="1">{#N/A,#N/A,FALSE,"명세표"}</definedName>
    <definedName name="이광훈20" localSheetId="4" hidden="1">{#N/A,#N/A,FALSE,"명세표"}</definedName>
    <definedName name="이광훈20" localSheetId="0" hidden="1">{#N/A,#N/A,FALSE,"명세표"}</definedName>
    <definedName name="이광훈20" localSheetId="5" hidden="1">{#N/A,#N/A,FALSE,"명세표"}</definedName>
    <definedName name="이광훈20" hidden="1">{#N/A,#N/A,FALSE,"명세표"}</definedName>
    <definedName name="이광훈21" localSheetId="3" hidden="1">{#N/A,#N/A,FALSE,"명세표"}</definedName>
    <definedName name="이광훈21" localSheetId="4" hidden="1">{#N/A,#N/A,FALSE,"명세표"}</definedName>
    <definedName name="이광훈21" localSheetId="0" hidden="1">{#N/A,#N/A,FALSE,"명세표"}</definedName>
    <definedName name="이광훈21" localSheetId="5" hidden="1">{#N/A,#N/A,FALSE,"명세표"}</definedName>
    <definedName name="이광훈21" hidden="1">{#N/A,#N/A,FALSE,"명세표"}</definedName>
    <definedName name="이광훈22" localSheetId="3" hidden="1">{#N/A,#N/A,FALSE,"명세표"}</definedName>
    <definedName name="이광훈22" localSheetId="4" hidden="1">{#N/A,#N/A,FALSE,"명세표"}</definedName>
    <definedName name="이광훈22" localSheetId="0" hidden="1">{#N/A,#N/A,FALSE,"명세표"}</definedName>
    <definedName name="이광훈22" localSheetId="5" hidden="1">{#N/A,#N/A,FALSE,"명세표"}</definedName>
    <definedName name="이광훈22" hidden="1">{#N/A,#N/A,FALSE,"명세표"}</definedName>
    <definedName name="이광훈23" localSheetId="3" hidden="1">{#N/A,#N/A,FALSE,"명세표"}</definedName>
    <definedName name="이광훈23" localSheetId="4" hidden="1">{#N/A,#N/A,FALSE,"명세표"}</definedName>
    <definedName name="이광훈23" localSheetId="0" hidden="1">{#N/A,#N/A,FALSE,"명세표"}</definedName>
    <definedName name="이광훈23" localSheetId="5" hidden="1">{#N/A,#N/A,FALSE,"명세표"}</definedName>
    <definedName name="이광훈23" hidden="1">{#N/A,#N/A,FALSE,"명세표"}</definedName>
    <definedName name="이광훈24" localSheetId="3" hidden="1">{#N/A,#N/A,FALSE,"명세표"}</definedName>
    <definedName name="이광훈24" localSheetId="4" hidden="1">{#N/A,#N/A,FALSE,"명세표"}</definedName>
    <definedName name="이광훈24" localSheetId="0" hidden="1">{#N/A,#N/A,FALSE,"명세표"}</definedName>
    <definedName name="이광훈24" localSheetId="5" hidden="1">{#N/A,#N/A,FALSE,"명세표"}</definedName>
    <definedName name="이광훈24" hidden="1">{#N/A,#N/A,FALSE,"명세표"}</definedName>
    <definedName name="이광훈4" localSheetId="3" hidden="1">{#N/A,#N/A,FALSE,"명세표"}</definedName>
    <definedName name="이광훈4" localSheetId="4" hidden="1">{#N/A,#N/A,FALSE,"명세표"}</definedName>
    <definedName name="이광훈4" localSheetId="0" hidden="1">{#N/A,#N/A,FALSE,"명세표"}</definedName>
    <definedName name="이광훈4" localSheetId="5" hidden="1">{#N/A,#N/A,FALSE,"명세표"}</definedName>
    <definedName name="이광훈4" hidden="1">{#N/A,#N/A,FALSE,"명세표"}</definedName>
    <definedName name="이광훈6" localSheetId="3" hidden="1">{#N/A,#N/A,FALSE,"명세표"}</definedName>
    <definedName name="이광훈6" localSheetId="4" hidden="1">{#N/A,#N/A,FALSE,"명세표"}</definedName>
    <definedName name="이광훈6" localSheetId="0" hidden="1">{#N/A,#N/A,FALSE,"명세표"}</definedName>
    <definedName name="이광훈6" localSheetId="5" hidden="1">{#N/A,#N/A,FALSE,"명세표"}</definedName>
    <definedName name="이광훈6" hidden="1">{#N/A,#N/A,FALSE,"명세표"}</definedName>
    <definedName name="이광훈7" localSheetId="3" hidden="1">{#N/A,#N/A,FALSE,"명세표"}</definedName>
    <definedName name="이광훈7" localSheetId="4" hidden="1">{#N/A,#N/A,FALSE,"명세표"}</definedName>
    <definedName name="이광훈7" localSheetId="0" hidden="1">{#N/A,#N/A,FALSE,"명세표"}</definedName>
    <definedName name="이광훈7" localSheetId="5" hidden="1">{#N/A,#N/A,FALSE,"명세표"}</definedName>
    <definedName name="이광훈7" hidden="1">{#N/A,#N/A,FALSE,"명세표"}</definedName>
    <definedName name="이광훈8" localSheetId="3" hidden="1">{#N/A,#N/A,FALSE,"명세표"}</definedName>
    <definedName name="이광훈8" localSheetId="4" hidden="1">{#N/A,#N/A,FALSE,"명세표"}</definedName>
    <definedName name="이광훈8" localSheetId="0" hidden="1">{#N/A,#N/A,FALSE,"명세표"}</definedName>
    <definedName name="이광훈8" localSheetId="5" hidden="1">{#N/A,#N/A,FALSE,"명세표"}</definedName>
    <definedName name="이광훈8" hidden="1">{#N/A,#N/A,FALSE,"명세표"}</definedName>
    <definedName name="이광훈9" localSheetId="3" hidden="1">{#N/A,#N/A,FALSE,"명세표"}</definedName>
    <definedName name="이광훈9" localSheetId="4" hidden="1">{#N/A,#N/A,FALSE,"명세표"}</definedName>
    <definedName name="이광훈9" localSheetId="0" hidden="1">{#N/A,#N/A,FALSE,"명세표"}</definedName>
    <definedName name="이광훈9" localSheetId="5" hidden="1">{#N/A,#N/A,FALSE,"명세표"}</definedName>
    <definedName name="이광훈9" hidden="1">{#N/A,#N/A,FALSE,"명세표"}</definedName>
    <definedName name="이름표" localSheetId="3" hidden="1">{#N/A,#N/A,FALSE,"단가표지"}</definedName>
    <definedName name="이름표" localSheetId="4" hidden="1">{#N/A,#N/A,FALSE,"단가표지"}</definedName>
    <definedName name="이름표" localSheetId="0" hidden="1">{#N/A,#N/A,FALSE,"단가표지"}</definedName>
    <definedName name="이름표" localSheetId="5" hidden="1">{#N/A,#N/A,FALSE,"단가표지"}</definedName>
    <definedName name="이름표" hidden="1">{#N/A,#N/A,FALSE,"단가표지"}</definedName>
    <definedName name="이릉" localSheetId="3" hidden="1">#REF!</definedName>
    <definedName name="이릉" localSheetId="4" hidden="1">#REF!</definedName>
    <definedName name="이릉" localSheetId="5" hidden="1">#REF!</definedName>
    <definedName name="이릉" hidden="1">#REF!</definedName>
    <definedName name="이이" localSheetId="3" hidden="1">{#N/A,#N/A,FALSE,"명세표"}</definedName>
    <definedName name="이이" localSheetId="4" hidden="1">{#N/A,#N/A,FALSE,"명세표"}</definedName>
    <definedName name="이이" localSheetId="0" hidden="1">{#N/A,#N/A,FALSE,"명세표"}</definedName>
    <definedName name="이이" localSheetId="5" hidden="1">{#N/A,#N/A,FALSE,"명세표"}</definedName>
    <definedName name="이이" hidden="1">{#N/A,#N/A,FALSE,"명세표"}</definedName>
    <definedName name="인천지검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천지검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천지검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천지검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천지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임시1" localSheetId="3" hidden="1">{#N/A,#N/A,FALSE,"전력간선"}</definedName>
    <definedName name="임시1" localSheetId="4" hidden="1">{#N/A,#N/A,FALSE,"전력간선"}</definedName>
    <definedName name="임시1" localSheetId="0" hidden="1">{#N/A,#N/A,FALSE,"전력간선"}</definedName>
    <definedName name="임시1" localSheetId="5" hidden="1">{#N/A,#N/A,FALSE,"전력간선"}</definedName>
    <definedName name="임시1" hidden="1">{#N/A,#N/A,FALSE,"전력간선"}</definedName>
    <definedName name="임시2" localSheetId="3" hidden="1">{#N/A,#N/A,FALSE,"전력간선"}</definedName>
    <definedName name="임시2" localSheetId="4" hidden="1">{#N/A,#N/A,FALSE,"전력간선"}</definedName>
    <definedName name="임시2" localSheetId="0" hidden="1">{#N/A,#N/A,FALSE,"전력간선"}</definedName>
    <definedName name="임시2" localSheetId="5" hidden="1">{#N/A,#N/A,FALSE,"전력간선"}</definedName>
    <definedName name="임시2" hidden="1">{#N/A,#N/A,FALSE,"전력간선"}</definedName>
    <definedName name="ㅈㅈㅈㅈㅈ" localSheetId="3" hidden="1">{#N/A,#N/A,FALSE,"명세표"}</definedName>
    <definedName name="ㅈㅈㅈㅈㅈ" localSheetId="4" hidden="1">{#N/A,#N/A,FALSE,"명세표"}</definedName>
    <definedName name="ㅈㅈㅈㅈㅈ" localSheetId="0" hidden="1">{#N/A,#N/A,FALSE,"명세표"}</definedName>
    <definedName name="ㅈㅈㅈㅈㅈ" localSheetId="5" hidden="1">{#N/A,#N/A,FALSE,"명세표"}</definedName>
    <definedName name="ㅈㅈㅈㅈㅈ" hidden="1">{#N/A,#N/A,FALSE,"명세표"}</definedName>
    <definedName name="자미" localSheetId="3" hidden="1">{#N/A,#N/A,FALSE,"명세표"}</definedName>
    <definedName name="자미" localSheetId="4" hidden="1">{#N/A,#N/A,FALSE,"명세표"}</definedName>
    <definedName name="자미" localSheetId="0" hidden="1">{#N/A,#N/A,FALSE,"명세표"}</definedName>
    <definedName name="자미" localSheetId="5" hidden="1">{#N/A,#N/A,FALSE,"명세표"}</definedName>
    <definedName name="자미" hidden="1">{#N/A,#N/A,FALSE,"명세표"}</definedName>
    <definedName name="자미1" localSheetId="3" hidden="1">{#N/A,#N/A,FALSE,"명세표"}</definedName>
    <definedName name="자미1" localSheetId="4" hidden="1">{#N/A,#N/A,FALSE,"명세표"}</definedName>
    <definedName name="자미1" localSheetId="0" hidden="1">{#N/A,#N/A,FALSE,"명세표"}</definedName>
    <definedName name="자미1" localSheetId="5" hidden="1">{#N/A,#N/A,FALSE,"명세표"}</definedName>
    <definedName name="자미1" hidden="1">{#N/A,#N/A,FALSE,"명세표"}</definedName>
    <definedName name="전기내역" localSheetId="3" hidden="1">{#N/A,#N/A,FALSE,"CCTV"}</definedName>
    <definedName name="전기내역" localSheetId="4" hidden="1">{#N/A,#N/A,FALSE,"CCTV"}</definedName>
    <definedName name="전기내역" localSheetId="0" hidden="1">{#N/A,#N/A,FALSE,"CCTV"}</definedName>
    <definedName name="전기내역" localSheetId="5" hidden="1">{#N/A,#N/A,FALSE,"CCTV"}</definedName>
    <definedName name="전기내역" hidden="1">{#N/A,#N/A,FALSE,"CCTV"}</definedName>
    <definedName name="제조3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제조3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제조3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제조3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제조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제출2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제출2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제출2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제출2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제출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조차장" localSheetId="3" hidden="1">{#N/A,#N/A,FALSE,"명세표"}</definedName>
    <definedName name="조차장" localSheetId="4" hidden="1">{#N/A,#N/A,FALSE,"명세표"}</definedName>
    <definedName name="조차장" localSheetId="0" hidden="1">{#N/A,#N/A,FALSE,"명세표"}</definedName>
    <definedName name="조차장" localSheetId="5" hidden="1">{#N/A,#N/A,FALSE,"명세표"}</definedName>
    <definedName name="조차장" hidden="1">{#N/A,#N/A,FALSE,"명세표"}</definedName>
    <definedName name="조차장1" localSheetId="3" hidden="1">{#N/A,#N/A,FALSE,"명세표"}</definedName>
    <definedName name="조차장1" localSheetId="4" hidden="1">{#N/A,#N/A,FALSE,"명세표"}</definedName>
    <definedName name="조차장1" localSheetId="0" hidden="1">{#N/A,#N/A,FALSE,"명세표"}</definedName>
    <definedName name="조차장1" localSheetId="5" hidden="1">{#N/A,#N/A,FALSE,"명세표"}</definedName>
    <definedName name="조차장1" hidden="1">{#N/A,#N/A,FALSE,"명세표"}</definedName>
    <definedName name="종합청사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종합청사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종합청사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종합청사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종합청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중량" localSheetId="3" hidden="1">#REF!</definedName>
    <definedName name="중량" localSheetId="4" hidden="1">#REF!</definedName>
    <definedName name="중량" localSheetId="5" hidden="1">#REF!</definedName>
    <definedName name="중량" hidden="1">#REF!</definedName>
    <definedName name="직매54P" localSheetId="3" hidden="1">{#N/A,#N/A,TRUE,"토적및재료집계";#N/A,#N/A,TRUE,"토적및재료집계";#N/A,#N/A,TRUE,"단위량"}</definedName>
    <definedName name="직매54P" localSheetId="4" hidden="1">{#N/A,#N/A,TRUE,"토적및재료집계";#N/A,#N/A,TRUE,"토적및재료집계";#N/A,#N/A,TRUE,"단위량"}</definedName>
    <definedName name="직매54P" localSheetId="0" hidden="1">{#N/A,#N/A,TRUE,"토적및재료집계";#N/A,#N/A,TRUE,"토적및재료집계";#N/A,#N/A,TRUE,"단위량"}</definedName>
    <definedName name="직매54P" localSheetId="5" hidden="1">{#N/A,#N/A,TRUE,"토적및재료집계";#N/A,#N/A,TRUE,"토적및재료집계";#N/A,#N/A,TRUE,"단위량"}</definedName>
    <definedName name="직매54P" hidden="1">{#N/A,#N/A,TRUE,"토적및재료집계";#N/A,#N/A,TRUE,"토적및재료집계";#N/A,#N/A,TRUE,"단위량"}</definedName>
    <definedName name="집계" localSheetId="3" hidden="1">{#N/A,#N/A,FALSE,"명세표"}</definedName>
    <definedName name="집계" localSheetId="4" hidden="1">{#N/A,#N/A,FALSE,"명세표"}</definedName>
    <definedName name="집계" localSheetId="0" hidden="1">{#N/A,#N/A,FALSE,"명세표"}</definedName>
    <definedName name="집계" localSheetId="5" hidden="1">{#N/A,#N/A,FALSE,"명세표"}</definedName>
    <definedName name="집계" hidden="1">{#N/A,#N/A,FALSE,"명세표"}</definedName>
    <definedName name="참고" localSheetId="3" hidden="1">{"'Sheet1'!$A$1:$E$59"}</definedName>
    <definedName name="참고" localSheetId="4" hidden="1">{"'Sheet1'!$A$1:$E$59"}</definedName>
    <definedName name="참고" localSheetId="0" hidden="1">{"'Sheet1'!$A$1:$E$59"}</definedName>
    <definedName name="참고" localSheetId="5" hidden="1">{"'Sheet1'!$A$1:$E$59"}</definedName>
    <definedName name="참고" hidden="1">{"'Sheet1'!$A$1:$E$59"}</definedName>
    <definedName name="참조" localSheetId="3" hidden="1">{"'Sheet1'!$A$1:$E$59"}</definedName>
    <definedName name="참조" localSheetId="4" hidden="1">{"'Sheet1'!$A$1:$E$59"}</definedName>
    <definedName name="참조" localSheetId="0" hidden="1">{"'Sheet1'!$A$1:$E$59"}</definedName>
    <definedName name="참조" localSheetId="5" hidden="1">{"'Sheet1'!$A$1:$E$59"}</definedName>
    <definedName name="참조" hidden="1">{"'Sheet1'!$A$1:$E$59"}</definedName>
    <definedName name="ㅋㄹ" localSheetId="3" hidden="1">{#N/A,#N/A,FALSE,"명세표"}</definedName>
    <definedName name="ㅋㄹ" localSheetId="4" hidden="1">{#N/A,#N/A,FALSE,"명세표"}</definedName>
    <definedName name="ㅋㄹ" localSheetId="0" hidden="1">{#N/A,#N/A,FALSE,"명세표"}</definedName>
    <definedName name="ㅋㄹ" localSheetId="5" hidden="1">{#N/A,#N/A,FALSE,"명세표"}</definedName>
    <definedName name="ㅋㄹ" hidden="1">{#N/A,#N/A,FALSE,"명세표"}</definedName>
    <definedName name="ㅋㅁ" localSheetId="3" hidden="1">{#N/A,#N/A,FALSE,"명세표"}</definedName>
    <definedName name="ㅋㅁ" localSheetId="4" hidden="1">{#N/A,#N/A,FALSE,"명세표"}</definedName>
    <definedName name="ㅋㅁ" localSheetId="0" hidden="1">{#N/A,#N/A,FALSE,"명세표"}</definedName>
    <definedName name="ㅋㅁ" localSheetId="5" hidden="1">{#N/A,#N/A,FALSE,"명세표"}</definedName>
    <definedName name="ㅋㅁ" hidden="1">{#N/A,#N/A,FALSE,"명세표"}</definedName>
    <definedName name="ㅋㅋ" localSheetId="3" hidden="1">{#N/A,#N/A,FALSE,"명세표"}</definedName>
    <definedName name="ㅋㅋ" localSheetId="4" hidden="1">{#N/A,#N/A,FALSE,"명세표"}</definedName>
    <definedName name="ㅋㅋ" localSheetId="0" hidden="1">{#N/A,#N/A,FALSE,"명세표"}</definedName>
    <definedName name="ㅋㅋ" localSheetId="5" hidden="1">{#N/A,#N/A,FALSE,"명세표"}</definedName>
    <definedName name="ㅋㅋ" hidden="1">{#N/A,#N/A,FALSE,"명세표"}</definedName>
    <definedName name="ㅋㅋㅋ1" localSheetId="3" hidden="1">{#N/A,#N/A,FALSE,"명세표"}</definedName>
    <definedName name="ㅋㅋㅋ1" localSheetId="4" hidden="1">{#N/A,#N/A,FALSE,"명세표"}</definedName>
    <definedName name="ㅋㅋㅋ1" localSheetId="0" hidden="1">{#N/A,#N/A,FALSE,"명세표"}</definedName>
    <definedName name="ㅋㅋㅋ1" localSheetId="5" hidden="1">{#N/A,#N/A,FALSE,"명세표"}</definedName>
    <definedName name="ㅋㅋㅋ1" hidden="1">{#N/A,#N/A,FALSE,"명세표"}</definedName>
    <definedName name="ㅋㅋㅋㅋ" localSheetId="3" hidden="1">{#N/A,#N/A,FALSE,"명세표"}</definedName>
    <definedName name="ㅋㅋㅋㅋ" localSheetId="4" hidden="1">{#N/A,#N/A,FALSE,"명세표"}</definedName>
    <definedName name="ㅋㅋㅋㅋ" localSheetId="0" hidden="1">{#N/A,#N/A,FALSE,"명세표"}</definedName>
    <definedName name="ㅋㅋㅋㅋ" localSheetId="5" hidden="1">{#N/A,#N/A,FALSE,"명세표"}</definedName>
    <definedName name="ㅋㅋㅋㅋ" hidden="1">{#N/A,#N/A,FALSE,"명세표"}</definedName>
    <definedName name="토목설계" localSheetId="3" hidden="1">{#N/A,#N/A,FALSE,"골재소요량";#N/A,#N/A,FALSE,"골재소요량"}</definedName>
    <definedName name="토목설계" localSheetId="4" hidden="1">{#N/A,#N/A,FALSE,"골재소요량";#N/A,#N/A,FALSE,"골재소요량"}</definedName>
    <definedName name="토목설계" localSheetId="0" hidden="1">{#N/A,#N/A,FALSE,"골재소요량";#N/A,#N/A,FALSE,"골재소요량"}</definedName>
    <definedName name="토목설계" localSheetId="5" hidden="1">{#N/A,#N/A,FALSE,"골재소요량";#N/A,#N/A,FALSE,"골재소요량"}</definedName>
    <definedName name="토목설계" hidden="1">{#N/A,#N/A,FALSE,"골재소요량";#N/A,#N/A,FALSE,"골재소요량"}</definedName>
    <definedName name="ㅍ" localSheetId="3" hidden="1">{#N/A,#N/A,FALSE,"명세표"}</definedName>
    <definedName name="ㅍ" localSheetId="4" hidden="1">{#N/A,#N/A,FALSE,"명세표"}</definedName>
    <definedName name="ㅍ" localSheetId="0" hidden="1">{#N/A,#N/A,FALSE,"명세표"}</definedName>
    <definedName name="ㅍ" localSheetId="5" hidden="1">{#N/A,#N/A,FALSE,"명세표"}</definedName>
    <definedName name="ㅍ" hidden="1">{#N/A,#N/A,FALSE,"명세표"}</definedName>
    <definedName name="ㅍ1" localSheetId="3" hidden="1">{#N/A,#N/A,FALSE,"명세표"}</definedName>
    <definedName name="ㅍ1" localSheetId="4" hidden="1">{#N/A,#N/A,FALSE,"명세표"}</definedName>
    <definedName name="ㅍ1" localSheetId="0" hidden="1">{#N/A,#N/A,FALSE,"명세표"}</definedName>
    <definedName name="ㅍ1" localSheetId="5" hidden="1">{#N/A,#N/A,FALSE,"명세표"}</definedName>
    <definedName name="ㅍ1" hidden="1">{#N/A,#N/A,FALSE,"명세표"}</definedName>
    <definedName name="판넬" localSheetId="3" hidden="1">{"'단계별시설공사비'!$A$3:$K$51"}</definedName>
    <definedName name="판넬" localSheetId="4" hidden="1">{"'단계별시설공사비'!$A$3:$K$51"}</definedName>
    <definedName name="판넬" localSheetId="0" hidden="1">{"'단계별시설공사비'!$A$3:$K$51"}</definedName>
    <definedName name="판넬" localSheetId="5" hidden="1">{"'단계별시설공사비'!$A$3:$K$51"}</definedName>
    <definedName name="판넬" hidden="1">{"'단계별시설공사비'!$A$3:$K$51"}</definedName>
    <definedName name="ㅎㄷ" localSheetId="3" hidden="1">{#N/A,#N/A,FALSE,"명세표"}</definedName>
    <definedName name="ㅎㄷ" localSheetId="4" hidden="1">{#N/A,#N/A,FALSE,"명세표"}</definedName>
    <definedName name="ㅎㄷ" localSheetId="0" hidden="1">{#N/A,#N/A,FALSE,"명세표"}</definedName>
    <definedName name="ㅎㄷ" localSheetId="5" hidden="1">{#N/A,#N/A,FALSE,"명세표"}</definedName>
    <definedName name="ㅎㄷ" hidden="1">{#N/A,#N/A,FALSE,"명세표"}</definedName>
    <definedName name="ㅎㄷㅈ" localSheetId="3" hidden="1">{#N/A,#N/A,FALSE,"명세표"}</definedName>
    <definedName name="ㅎㄷㅈ" localSheetId="4" hidden="1">{#N/A,#N/A,FALSE,"명세표"}</definedName>
    <definedName name="ㅎㄷㅈ" localSheetId="0" hidden="1">{#N/A,#N/A,FALSE,"명세표"}</definedName>
    <definedName name="ㅎㄷㅈ" localSheetId="5" hidden="1">{#N/A,#N/A,FALSE,"명세표"}</definedName>
    <definedName name="ㅎㄷㅈ" hidden="1">{#N/A,#N/A,FALSE,"명세표"}</definedName>
    <definedName name="ㅎㅎㅎㅇ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ㅎㅎㅎㅇ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ㅎㅎㅎㅇ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ㅎㅎㅎㅇ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ㅎㅎㅎ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도사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도사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도사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도사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동사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동사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동사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동사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동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수도2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수도2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수도2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수도2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수도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하하" localSheetId="3" hidden="1">{#N/A,#N/A,FALSE,"명세표"}</definedName>
    <definedName name="하하하" localSheetId="4" hidden="1">{#N/A,#N/A,FALSE,"명세표"}</definedName>
    <definedName name="하하하" localSheetId="0" hidden="1">{#N/A,#N/A,FALSE,"명세표"}</definedName>
    <definedName name="하하하" localSheetId="5" hidden="1">{#N/A,#N/A,FALSE,"명세표"}</definedName>
    <definedName name="하하하" hidden="1">{#N/A,#N/A,FALSE,"명세표"}</definedName>
    <definedName name="하하하1" localSheetId="3" hidden="1">{#N/A,#N/A,FALSE,"명세표"}</definedName>
    <definedName name="하하하1" localSheetId="4" hidden="1">{#N/A,#N/A,FALSE,"명세표"}</definedName>
    <definedName name="하하하1" localSheetId="0" hidden="1">{#N/A,#N/A,FALSE,"명세표"}</definedName>
    <definedName name="하하하1" localSheetId="5" hidden="1">{#N/A,#N/A,FALSE,"명세표"}</definedName>
    <definedName name="하하하1" hidden="1">{#N/A,#N/A,FALSE,"명세표"}</definedName>
    <definedName name="한" localSheetId="3" hidden="1">{#N/A,#N/A,FALSE,"명세표"}</definedName>
    <definedName name="한" localSheetId="4" hidden="1">{#N/A,#N/A,FALSE,"명세표"}</definedName>
    <definedName name="한" localSheetId="0" hidden="1">{#N/A,#N/A,FALSE,"명세표"}</definedName>
    <definedName name="한" localSheetId="5" hidden="1">{#N/A,#N/A,FALSE,"명세표"}</definedName>
    <definedName name="한" hidden="1">{#N/A,#N/A,FALSE,"명세표"}</definedName>
    <definedName name="한전수" localSheetId="3" hidden="1">{#N/A,#N/A,FALSE,"명세표"}</definedName>
    <definedName name="한전수" localSheetId="4" hidden="1">{#N/A,#N/A,FALSE,"명세표"}</definedName>
    <definedName name="한전수" localSheetId="0" hidden="1">{#N/A,#N/A,FALSE,"명세표"}</definedName>
    <definedName name="한전수" localSheetId="5" hidden="1">{#N/A,#N/A,FALSE,"명세표"}</definedName>
    <definedName name="한전수" hidden="1">{#N/A,#N/A,FALSE,"명세표"}</definedName>
    <definedName name="현조" localSheetId="3" hidden="1">#REF!</definedName>
    <definedName name="현조" localSheetId="4" hidden="1">#REF!</definedName>
    <definedName name="현조" localSheetId="5" hidden="1">#REF!</definedName>
    <definedName name="현조" hidden="1">#REF!</definedName>
    <definedName name="호호호" localSheetId="3" hidden="1">{#N/A,#N/A,FALSE,"명세표"}</definedName>
    <definedName name="호호호" localSheetId="4" hidden="1">{#N/A,#N/A,FALSE,"명세표"}</definedName>
    <definedName name="호호호" localSheetId="0" hidden="1">{#N/A,#N/A,FALSE,"명세표"}</definedName>
    <definedName name="호호호" localSheetId="5" hidden="1">{#N/A,#N/A,FALSE,"명세표"}</definedName>
    <definedName name="호호호" hidden="1">{#N/A,#N/A,FALSE,"명세표"}</definedName>
    <definedName name="호호호1" localSheetId="3" hidden="1">{#N/A,#N/A,FALSE,"명세표"}</definedName>
    <definedName name="호호호1" localSheetId="4" hidden="1">{#N/A,#N/A,FALSE,"명세표"}</definedName>
    <definedName name="호호호1" localSheetId="0" hidden="1">{#N/A,#N/A,FALSE,"명세표"}</definedName>
    <definedName name="호호호1" localSheetId="5" hidden="1">{#N/A,#N/A,FALSE,"명세표"}</definedName>
    <definedName name="호호호1" hidden="1">{#N/A,#N/A,FALSE,"명세표"}</definedName>
    <definedName name="화" localSheetId="3" hidden="1">{"'Sheet1'!$A$1:$E$59"}</definedName>
    <definedName name="화" localSheetId="4" hidden="1">{"'Sheet1'!$A$1:$E$59"}</definedName>
    <definedName name="화" localSheetId="0" hidden="1">{"'Sheet1'!$A$1:$E$59"}</definedName>
    <definedName name="화" localSheetId="5" hidden="1">{"'Sheet1'!$A$1:$E$59"}</definedName>
    <definedName name="화" hidden="1">{"'Sheet1'!$A$1:$E$59"}</definedName>
    <definedName name="희성" localSheetId="3" hidden="1">{#N/A,#N/A,FALSE,"명세표"}</definedName>
    <definedName name="희성" localSheetId="4" hidden="1">{#N/A,#N/A,FALSE,"명세표"}</definedName>
    <definedName name="희성" localSheetId="0" hidden="1">{#N/A,#N/A,FALSE,"명세표"}</definedName>
    <definedName name="희성" localSheetId="5" hidden="1">{#N/A,#N/A,FALSE,"명세표"}</definedName>
    <definedName name="희성" hidden="1">{#N/A,#N/A,FALSE,"명세표"}</definedName>
    <definedName name="ㅏ" localSheetId="3" hidden="1">{#N/A,#N/A,FALSE,"명세표"}</definedName>
    <definedName name="ㅏ" localSheetId="4" hidden="1">{#N/A,#N/A,FALSE,"명세표"}</definedName>
    <definedName name="ㅏ" localSheetId="0" hidden="1">{#N/A,#N/A,FALSE,"명세표"}</definedName>
    <definedName name="ㅏ" localSheetId="5" hidden="1">{#N/A,#N/A,FALSE,"명세표"}</definedName>
    <definedName name="ㅏ" hidden="1">{#N/A,#N/A,FALSE,"명세표"}</definedName>
    <definedName name="ㅏㅏㅏ" localSheetId="3" hidden="1">{#N/A,#N/A,FALSE,"명세표"}</definedName>
    <definedName name="ㅏㅏㅏ" localSheetId="4" hidden="1">{#N/A,#N/A,FALSE,"명세표"}</definedName>
    <definedName name="ㅏㅏㅏ" localSheetId="0" hidden="1">{#N/A,#N/A,FALSE,"명세표"}</definedName>
    <definedName name="ㅏㅏㅏ" localSheetId="5" hidden="1">{#N/A,#N/A,FALSE,"명세표"}</definedName>
    <definedName name="ㅏㅏㅏ" hidden="1">{#N/A,#N/A,FALSE,"명세표"}</definedName>
    <definedName name="ㅏㅏㅏ갸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갸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갸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갸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갸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데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데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데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데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ㅏ" localSheetId="3" hidden="1">{#N/A,#N/A,FALSE,"명세표"}</definedName>
    <definedName name="ㅏㅏㅏㅏ" localSheetId="4" hidden="1">{#N/A,#N/A,FALSE,"명세표"}</definedName>
    <definedName name="ㅏㅏㅏㅏ" localSheetId="0" hidden="1">{#N/A,#N/A,FALSE,"명세표"}</definedName>
    <definedName name="ㅏㅏㅏㅏ" localSheetId="5" hidden="1">{#N/A,#N/A,FALSE,"명세표"}</definedName>
    <definedName name="ㅏㅏㅏㅏ" hidden="1">{#N/A,#N/A,FALSE,"명세표"}</definedName>
    <definedName name="ㅏㅏㅣ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ㅣ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ㅣ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ㅣ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ㅣ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ㅐㅐㅐ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ㅐㅐㅐ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ㅐㅐㅐ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ㅐㅐㅐ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ㅐㅐㅐ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ㅐㅑㅛㅅ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ㅐㅑㅛㅅ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ㅐㅑㅛㅅ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ㅐㅑㅛㅅ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ㅐㅑㅛ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ㅑㅑㅑ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ㅑㅑㅑ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ㅑㅑㅑ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ㅑㅑㅑ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ㅑㅑㅑ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난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난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난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난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ㅏ니ㅣㅇ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ㅏ니ㅣㅇ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ㅏ니ㅣㅇ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ㅏ니ㅣㅇ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ㅏ니ㅣ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ㅓㄴ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ㅓㄴ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ㅓㄴ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ㅓㄴ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ㅓ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ㅔㅔ" localSheetId="3" hidden="1">{#N/A,#N/A,FALSE,"명세표"}</definedName>
    <definedName name="ㅔㅔ" localSheetId="4" hidden="1">{#N/A,#N/A,FALSE,"명세표"}</definedName>
    <definedName name="ㅔㅔ" localSheetId="0" hidden="1">{#N/A,#N/A,FALSE,"명세표"}</definedName>
    <definedName name="ㅔㅔ" localSheetId="5" hidden="1">{#N/A,#N/A,FALSE,"명세표"}</definedName>
    <definedName name="ㅔㅔ" hidden="1">{#N/A,#N/A,FALSE,"명세표"}</definedName>
    <definedName name="ㅔㅔㅔ" localSheetId="3" hidden="1">{#N/A,#N/A,FALSE,"명세표"}</definedName>
    <definedName name="ㅔㅔㅔ" localSheetId="4" hidden="1">{#N/A,#N/A,FALSE,"명세표"}</definedName>
    <definedName name="ㅔㅔㅔ" localSheetId="0" hidden="1">{#N/A,#N/A,FALSE,"명세표"}</definedName>
    <definedName name="ㅔㅔㅔ" localSheetId="5" hidden="1">{#N/A,#N/A,FALSE,"명세표"}</definedName>
    <definedName name="ㅔㅔㅔ" hidden="1">{#N/A,#N/A,FALSE,"명세표"}</definedName>
    <definedName name="ㅕ" localSheetId="3" hidden="1">{#N/A,#N/A,FALSE,"명세표"}</definedName>
    <definedName name="ㅕ" localSheetId="4" hidden="1">{#N/A,#N/A,FALSE,"명세표"}</definedName>
    <definedName name="ㅕ" localSheetId="0" hidden="1">{#N/A,#N/A,FALSE,"명세표"}</definedName>
    <definedName name="ㅕ" localSheetId="5" hidden="1">{#N/A,#N/A,FALSE,"명세표"}</definedName>
    <definedName name="ㅕ" hidden="1">{#N/A,#N/A,FALSE,"명세표"}</definedName>
    <definedName name="ㅕ겨겨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ㅕ겨겨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ㅕ겨겨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ㅕ겨겨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ㅕ겨겨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" localSheetId="3" hidden="1">{#N/A,#N/A,FALSE,"명세표"}</definedName>
    <definedName name="ㅗ" localSheetId="4" hidden="1">{#N/A,#N/A,FALSE,"명세표"}</definedName>
    <definedName name="ㅗ" localSheetId="0" hidden="1">{#N/A,#N/A,FALSE,"명세표"}</definedName>
    <definedName name="ㅗ" localSheetId="5" hidden="1">{#N/A,#N/A,FALSE,"명세표"}</definedName>
    <definedName name="ㅗ" hidden="1">{#N/A,#N/A,FALSE,"명세표"}</definedName>
    <definedName name="ㅗ마ㅓ리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마ㅓ리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마ㅓ리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마ㅓ리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마ㅓ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ㅗ" localSheetId="3" hidden="1">{#N/A,#N/A,FALSE,"명세표"}</definedName>
    <definedName name="ㅗㅗ" localSheetId="4" hidden="1">{#N/A,#N/A,FALSE,"명세표"}</definedName>
    <definedName name="ㅗㅗ" localSheetId="0" hidden="1">{#N/A,#N/A,FALSE,"명세표"}</definedName>
    <definedName name="ㅗㅗ" localSheetId="5" hidden="1">{#N/A,#N/A,FALSE,"명세표"}</definedName>
    <definedName name="ㅗㅗ" hidden="1">{#N/A,#N/A,FALSE,"명세표"}</definedName>
    <definedName name="ㅗㅗㅗ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ㅗㅗ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ㅗㅗ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ㅗㅗ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ㅗㅗ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ㅗㅗㅗ" localSheetId="3" hidden="1">{#N/A,#N/A,FALSE,"명세표"}</definedName>
    <definedName name="ㅗㅗㅗㅗ" localSheetId="4" hidden="1">{#N/A,#N/A,FALSE,"명세표"}</definedName>
    <definedName name="ㅗㅗㅗㅗ" localSheetId="0" hidden="1">{#N/A,#N/A,FALSE,"명세표"}</definedName>
    <definedName name="ㅗㅗㅗㅗ" localSheetId="5" hidden="1">{#N/A,#N/A,FALSE,"명세표"}</definedName>
    <definedName name="ㅗㅗㅗㅗ" hidden="1">{#N/A,#N/A,FALSE,"명세표"}</definedName>
    <definedName name="ㅛ" localSheetId="3" hidden="1">{#N/A,#N/A,FALSE,"명세표"}</definedName>
    <definedName name="ㅛ" localSheetId="4" hidden="1">{#N/A,#N/A,FALSE,"명세표"}</definedName>
    <definedName name="ㅛ" localSheetId="0" hidden="1">{#N/A,#N/A,FALSE,"명세표"}</definedName>
    <definedName name="ㅛ" localSheetId="5" hidden="1">{#N/A,#N/A,FALSE,"명세표"}</definedName>
    <definedName name="ㅛ" hidden="1">{#N/A,#N/A,FALSE,"명세표"}</definedName>
    <definedName name="ㅛㅛㅛ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ㅛㅛㅛ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ㅛㅛㅛ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ㅛㅛㅛ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ㅛㅛㅛ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ㅜㅜ" localSheetId="3" hidden="1">{#N/A,#N/A,FALSE,"명세표"}</definedName>
    <definedName name="ㅜㅜ" localSheetId="4" hidden="1">{#N/A,#N/A,FALSE,"명세표"}</definedName>
    <definedName name="ㅜㅜ" localSheetId="0" hidden="1">{#N/A,#N/A,FALSE,"명세표"}</definedName>
    <definedName name="ㅜㅜ" localSheetId="5" hidden="1">{#N/A,#N/A,FALSE,"명세표"}</definedName>
    <definedName name="ㅜㅜ" hidden="1">{#N/A,#N/A,FALSE,"명세표"}</definedName>
    <definedName name="ㅡ" localSheetId="3" hidden="1">{#N/A,#N/A,FALSE,"명세표"}</definedName>
    <definedName name="ㅡ" localSheetId="4" hidden="1">{#N/A,#N/A,FALSE,"명세표"}</definedName>
    <definedName name="ㅡ" localSheetId="0" hidden="1">{#N/A,#N/A,FALSE,"명세표"}</definedName>
    <definedName name="ㅡ" localSheetId="5" hidden="1">{#N/A,#N/A,FALSE,"명세표"}</definedName>
    <definedName name="ㅡ" hidden="1">{#N/A,#N/A,FALSE,"명세표"}</definedName>
    <definedName name="ㅡㅡㅡ" localSheetId="3" hidden="1">{#N/A,#N/A,FALSE,"명세표"}</definedName>
    <definedName name="ㅡㅡㅡ" localSheetId="4" hidden="1">{#N/A,#N/A,FALSE,"명세표"}</definedName>
    <definedName name="ㅡㅡㅡ" localSheetId="0" hidden="1">{#N/A,#N/A,FALSE,"명세표"}</definedName>
    <definedName name="ㅡㅡㅡ" localSheetId="5" hidden="1">{#N/A,#N/A,FALSE,"명세표"}</definedName>
    <definedName name="ㅡㅡㅡ" hidden="1">{#N/A,#N/A,FALSE,"명세표"}</definedName>
    <definedName name="ㅣㅏ아ㅓㄴ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ㅏ아ㅓㄴ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ㅏ아ㅓㄴ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ㅏ아ㅓㄴ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ㅏ아ㅓ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ㅑㅑ" localSheetId="3" hidden="1">{#N/A,#N/A,FALSE,"단가표지"}</definedName>
    <definedName name="ㅣㅑㅑ" localSheetId="4" hidden="1">{#N/A,#N/A,FALSE,"단가표지"}</definedName>
    <definedName name="ㅣㅑㅑ" localSheetId="0" hidden="1">{#N/A,#N/A,FALSE,"단가표지"}</definedName>
    <definedName name="ㅣㅑㅑ" localSheetId="5" hidden="1">{#N/A,#N/A,FALSE,"단가표지"}</definedName>
    <definedName name="ㅣㅑㅑ" hidden="1">{#N/A,#N/A,FALSE,"단가표지"}</definedName>
    <definedName name="ㅣㅣㅣ노원문화" localSheetId="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ㅣㅣ노원문화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ㅣㅣ노원문화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ㅣㅣ노원문화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ㅣㅣ노원문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57" i="5" l="1"/>
  <c r="E57" i="5"/>
  <c r="F54" i="5"/>
  <c r="E54" i="5"/>
  <c r="BI53" i="5"/>
  <c r="F50" i="5"/>
  <c r="E50" i="5"/>
  <c r="BI49" i="5"/>
  <c r="F49" i="5"/>
  <c r="E49" i="5"/>
  <c r="BI48" i="5"/>
  <c r="F48" i="5"/>
  <c r="E48" i="5"/>
  <c r="BI47" i="5"/>
  <c r="E47" i="5"/>
  <c r="BI46" i="5"/>
  <c r="BI45" i="5"/>
  <c r="F45" i="5"/>
  <c r="E45" i="5"/>
  <c r="F42" i="5"/>
  <c r="E42" i="5"/>
  <c r="BI41" i="5"/>
  <c r="E41" i="5"/>
  <c r="F38" i="5"/>
  <c r="E38" i="5"/>
  <c r="BI37" i="5"/>
  <c r="E37" i="5"/>
  <c r="BI36" i="5"/>
  <c r="F36" i="5"/>
  <c r="BI35" i="5"/>
  <c r="E35" i="5"/>
  <c r="BI34" i="5"/>
  <c r="F34" i="5"/>
  <c r="E34" i="5"/>
  <c r="BI33" i="5"/>
  <c r="E33" i="5"/>
  <c r="BI32" i="5"/>
  <c r="F32" i="5"/>
  <c r="BI31" i="5"/>
  <c r="E31" i="5"/>
  <c r="BI30" i="5"/>
  <c r="F30" i="5"/>
  <c r="E30" i="5"/>
  <c r="BI29" i="5"/>
  <c r="E29" i="5"/>
  <c r="BI28" i="5"/>
  <c r="F28" i="5"/>
  <c r="BI27" i="5"/>
  <c r="E27" i="5"/>
  <c r="BI26" i="5"/>
  <c r="E26" i="5"/>
  <c r="F23" i="5"/>
  <c r="E23" i="5"/>
  <c r="BI22" i="5"/>
  <c r="E22" i="5"/>
  <c r="BI21" i="5"/>
  <c r="F21" i="5"/>
  <c r="E21" i="5"/>
  <c r="BI20" i="5"/>
  <c r="E20" i="5"/>
  <c r="BI19" i="5"/>
  <c r="F19" i="5"/>
  <c r="BI18" i="5"/>
  <c r="E18" i="5"/>
  <c r="BI17" i="5"/>
  <c r="E17" i="5"/>
  <c r="BI16" i="5"/>
  <c r="E16" i="5"/>
  <c r="BI15" i="5"/>
  <c r="E15" i="5"/>
  <c r="F12" i="5"/>
  <c r="E12" i="5"/>
  <c r="E11" i="5"/>
  <c r="BI10" i="5"/>
  <c r="BI9" i="5"/>
  <c r="BI8" i="5"/>
  <c r="BI7" i="5"/>
  <c r="BI6" i="5"/>
  <c r="BI5" i="5"/>
  <c r="L161" i="4"/>
  <c r="L114" i="4"/>
  <c r="L113" i="4"/>
  <c r="L112" i="4"/>
  <c r="L111" i="4"/>
  <c r="L110" i="4"/>
  <c r="L109" i="4"/>
  <c r="L75" i="4"/>
  <c r="L74" i="4"/>
  <c r="L73" i="4"/>
  <c r="L72" i="4"/>
  <c r="L71" i="4"/>
  <c r="L70" i="4"/>
  <c r="L69" i="4"/>
  <c r="L68" i="4"/>
  <c r="L67" i="4"/>
  <c r="L66" i="4"/>
  <c r="L65" i="4"/>
  <c r="L64" i="4"/>
  <c r="K63" i="4"/>
  <c r="K62" i="4"/>
  <c r="L59" i="4"/>
  <c r="K58" i="4"/>
  <c r="K57" i="4"/>
  <c r="K41" i="4"/>
  <c r="K40" i="4"/>
  <c r="L39" i="4"/>
  <c r="K38" i="4"/>
  <c r="K37" i="4"/>
  <c r="K36" i="4"/>
  <c r="K35" i="4"/>
  <c r="K34" i="4"/>
  <c r="K33" i="4"/>
  <c r="K32" i="4"/>
  <c r="K31" i="4"/>
  <c r="K8" i="4"/>
  <c r="K7" i="4"/>
  <c r="K6" i="4"/>
  <c r="K5" i="4"/>
  <c r="L133" i="4" l="1"/>
  <c r="F17" i="5"/>
  <c r="F26" i="5"/>
  <c r="F53" i="5"/>
  <c r="L4" i="5"/>
  <c r="F18" i="5"/>
  <c r="F22" i="5"/>
  <c r="F31" i="5"/>
  <c r="F35" i="5"/>
  <c r="F46" i="5"/>
  <c r="E53" i="5"/>
  <c r="F16" i="5"/>
  <c r="E19" i="5"/>
  <c r="F20" i="5"/>
  <c r="F27" i="5"/>
  <c r="E28" i="5"/>
  <c r="F29" i="5"/>
  <c r="E32" i="5"/>
  <c r="F33" i="5"/>
  <c r="E36" i="5"/>
  <c r="F37" i="5"/>
  <c r="E46" i="5"/>
  <c r="F47" i="5"/>
  <c r="L40" i="4"/>
  <c r="L9" i="4"/>
  <c r="L38" i="4"/>
  <c r="L61" i="4"/>
  <c r="L8" i="4"/>
  <c r="L60" i="4"/>
  <c r="K9" i="4"/>
  <c r="K39" i="4"/>
  <c r="K59" i="4"/>
  <c r="K60" i="4"/>
  <c r="K61" i="4"/>
  <c r="L185" i="4"/>
  <c r="K162" i="4"/>
  <c r="L162" i="4"/>
  <c r="K187" i="4"/>
  <c r="K191" i="4"/>
  <c r="L191" i="4"/>
  <c r="L6" i="4"/>
  <c r="L7" i="4"/>
  <c r="L32" i="4"/>
  <c r="L33" i="4"/>
  <c r="L34" i="4"/>
  <c r="L35" i="4"/>
  <c r="L36" i="4"/>
  <c r="L37" i="4"/>
  <c r="L41" i="4"/>
  <c r="L58" i="4"/>
  <c r="L62" i="4"/>
  <c r="K83" i="4"/>
  <c r="K84" i="4"/>
  <c r="K85" i="4"/>
  <c r="K86" i="4"/>
  <c r="K87" i="4"/>
  <c r="K88" i="4"/>
  <c r="K89" i="4"/>
  <c r="K90" i="4"/>
  <c r="K91" i="4"/>
  <c r="K92" i="4"/>
  <c r="K135" i="4"/>
  <c r="K136" i="4"/>
  <c r="K137" i="4"/>
  <c r="K138" i="4"/>
  <c r="H211" i="4"/>
  <c r="K190" i="4"/>
  <c r="L190" i="4"/>
  <c r="L83" i="4"/>
  <c r="L84" i="4"/>
  <c r="L85" i="4"/>
  <c r="L86" i="4"/>
  <c r="L87" i="4"/>
  <c r="L88" i="4"/>
  <c r="L89" i="4"/>
  <c r="L90" i="4"/>
  <c r="L91" i="4"/>
  <c r="L92" i="4"/>
  <c r="L135" i="4"/>
  <c r="L136" i="4"/>
  <c r="L137" i="4"/>
  <c r="L138" i="4"/>
  <c r="J211" i="4"/>
  <c r="K189" i="4"/>
  <c r="L189" i="4"/>
  <c r="L63" i="4"/>
  <c r="K64" i="4"/>
  <c r="K65" i="4"/>
  <c r="K66" i="4"/>
  <c r="K67" i="4"/>
  <c r="K68" i="4"/>
  <c r="K69" i="4"/>
  <c r="K70" i="4"/>
  <c r="K71" i="4"/>
  <c r="K72" i="4"/>
  <c r="K73" i="4"/>
  <c r="K74" i="4"/>
  <c r="K75" i="4"/>
  <c r="K109" i="4"/>
  <c r="K110" i="4"/>
  <c r="K111" i="4"/>
  <c r="K112" i="4"/>
  <c r="K113" i="4"/>
  <c r="K114" i="4"/>
  <c r="K161" i="4"/>
  <c r="K188" i="4"/>
  <c r="L188" i="4"/>
  <c r="I19" i="2"/>
  <c r="I13" i="2"/>
  <c r="I12" i="2"/>
  <c r="L41" i="3"/>
  <c r="L40" i="3"/>
  <c r="L39" i="3"/>
  <c r="L38" i="3"/>
  <c r="L37" i="3"/>
  <c r="L36" i="3"/>
  <c r="L35" i="3"/>
  <c r="L34" i="3"/>
  <c r="L33" i="3"/>
  <c r="L32" i="3"/>
  <c r="L31" i="3"/>
  <c r="L30" i="3"/>
  <c r="I11" i="2"/>
  <c r="J11" i="2" s="1"/>
  <c r="G11" i="2"/>
  <c r="L29" i="3"/>
  <c r="I10" i="2"/>
  <c r="J10" i="2" s="1"/>
  <c r="G10" i="2"/>
  <c r="H23" i="2"/>
  <c r="G23" i="2"/>
  <c r="I21" i="2"/>
  <c r="J21" i="2" s="1"/>
  <c r="G21" i="2"/>
  <c r="H21" i="2" s="1"/>
  <c r="J19" i="2"/>
  <c r="H19" i="2"/>
  <c r="G19" i="2"/>
  <c r="I17" i="2"/>
  <c r="J17" i="2" s="1"/>
  <c r="H17" i="2"/>
  <c r="G17" i="2"/>
  <c r="G15" i="2"/>
  <c r="H15" i="2" s="1"/>
  <c r="G14" i="2" s="1"/>
  <c r="H14" i="2" s="1"/>
  <c r="J13" i="2"/>
  <c r="G13" i="2"/>
  <c r="H13" i="2" s="1"/>
  <c r="J12" i="2"/>
  <c r="H12" i="2"/>
  <c r="G12" i="2"/>
  <c r="H11" i="2"/>
  <c r="H10" i="2"/>
  <c r="D36" i="1"/>
  <c r="L107" i="4" l="1"/>
  <c r="F57" i="5"/>
  <c r="F41" i="5"/>
  <c r="F52" i="5"/>
  <c r="F15" i="5"/>
  <c r="L159" i="4"/>
  <c r="L187" i="4"/>
  <c r="L211" i="4" s="1"/>
  <c r="F211" i="4"/>
  <c r="L31" i="4"/>
  <c r="L55" i="4" s="1"/>
  <c r="L57" i="4"/>
  <c r="L81" i="4" s="1"/>
  <c r="L5" i="4"/>
  <c r="L29" i="4" s="1"/>
  <c r="I9" i="2"/>
  <c r="J9" i="2" s="1"/>
  <c r="G9" i="2"/>
  <c r="H9" i="2" s="1"/>
  <c r="G8" i="2" s="1"/>
  <c r="H8" i="2" s="1"/>
  <c r="G7" i="2" s="1"/>
  <c r="H7" i="2" s="1"/>
  <c r="G5" i="2" s="1"/>
  <c r="H5" i="2" s="1"/>
  <c r="H27" i="2"/>
  <c r="D9" i="1"/>
  <c r="E10" i="2"/>
  <c r="L5" i="3"/>
  <c r="L6" i="3"/>
  <c r="L7" i="3"/>
  <c r="L8" i="3"/>
  <c r="L9" i="3"/>
  <c r="L10" i="3"/>
  <c r="L11" i="3"/>
  <c r="L12" i="3"/>
  <c r="L13" i="3"/>
  <c r="L43" i="3"/>
  <c r="L47" i="3"/>
  <c r="L51" i="3"/>
  <c r="L103" i="3"/>
  <c r="L107" i="3"/>
  <c r="L46" i="3"/>
  <c r="L50" i="3"/>
  <c r="L102" i="3"/>
  <c r="L106" i="3"/>
  <c r="I23" i="2"/>
  <c r="J23" i="2" s="1"/>
  <c r="L45" i="3"/>
  <c r="L49" i="3"/>
  <c r="L105" i="3"/>
  <c r="I15" i="2"/>
  <c r="J15" i="2" s="1"/>
  <c r="I14" i="2" s="1"/>
  <c r="J14" i="2" s="1"/>
  <c r="I8" i="2" s="1"/>
  <c r="J8" i="2" s="1"/>
  <c r="I7" i="2" s="1"/>
  <c r="J7" i="2" s="1"/>
  <c r="I5" i="2" s="1"/>
  <c r="J5" i="2" s="1"/>
  <c r="L44" i="3"/>
  <c r="L48" i="3"/>
  <c r="L52" i="3"/>
  <c r="L104" i="3"/>
  <c r="L77" i="3"/>
  <c r="L99" i="3" s="1"/>
  <c r="E12" i="2"/>
  <c r="L125" i="3"/>
  <c r="L126" i="3"/>
  <c r="L127" i="3"/>
  <c r="L128" i="3"/>
  <c r="L129" i="3"/>
  <c r="L130" i="3"/>
  <c r="L131" i="3"/>
  <c r="L132" i="3"/>
  <c r="L133" i="3"/>
  <c r="L134" i="3"/>
  <c r="E15" i="2"/>
  <c r="L173" i="3"/>
  <c r="L195" i="3" s="1"/>
  <c r="E19" i="2"/>
  <c r="L221" i="3"/>
  <c r="L222" i="3"/>
  <c r="L223" i="3"/>
  <c r="L224" i="3"/>
  <c r="L225" i="3"/>
  <c r="L226" i="3"/>
  <c r="L227" i="3"/>
  <c r="E23" i="2"/>
  <c r="L42" i="3"/>
  <c r="L75" i="3" s="1"/>
  <c r="F40" i="5" l="1"/>
  <c r="F25" i="5"/>
  <c r="F44" i="5"/>
  <c r="F56" i="5"/>
  <c r="F14" i="5"/>
  <c r="E9" i="5"/>
  <c r="J27" i="2"/>
  <c r="D12" i="1"/>
  <c r="K12" i="2"/>
  <c r="F12" i="2"/>
  <c r="L12" i="2" s="1"/>
  <c r="L27" i="3"/>
  <c r="K15" i="2"/>
  <c r="F15" i="2"/>
  <c r="L149" i="3"/>
  <c r="L171" i="3" s="1"/>
  <c r="E17" i="2"/>
  <c r="K10" i="2"/>
  <c r="F10" i="2"/>
  <c r="L243" i="3"/>
  <c r="L101" i="3"/>
  <c r="L123" i="3" s="1"/>
  <c r="E13" i="2"/>
  <c r="D10" i="1"/>
  <c r="D11" i="1" s="1"/>
  <c r="K23" i="2"/>
  <c r="F23" i="2"/>
  <c r="L23" i="2" s="1"/>
  <c r="K19" i="2"/>
  <c r="F19" i="2"/>
  <c r="L19" i="2" s="1"/>
  <c r="L147" i="3"/>
  <c r="L197" i="3"/>
  <c r="L219" i="3" s="1"/>
  <c r="E21" i="2"/>
  <c r="E11" i="2"/>
  <c r="E10" i="5" l="1"/>
  <c r="F6" i="5"/>
  <c r="E6" i="5"/>
  <c r="J4" i="5"/>
  <c r="F9" i="5"/>
  <c r="E5" i="5"/>
  <c r="F8" i="5"/>
  <c r="E8" i="5"/>
  <c r="E7" i="5"/>
  <c r="F7" i="5"/>
  <c r="T23" i="2"/>
  <c r="D30" i="1"/>
  <c r="K11" i="2"/>
  <c r="F11" i="2"/>
  <c r="L11" i="2" s="1"/>
  <c r="L10" i="2"/>
  <c r="E14" i="2"/>
  <c r="L15" i="2"/>
  <c r="K17" i="2"/>
  <c r="F17" i="2"/>
  <c r="L17" i="2" s="1"/>
  <c r="D14" i="1"/>
  <c r="D13" i="1"/>
  <c r="K21" i="2"/>
  <c r="F21" i="2"/>
  <c r="L21" i="2" s="1"/>
  <c r="K13" i="2"/>
  <c r="F13" i="2"/>
  <c r="L13" i="2" s="1"/>
  <c r="F5" i="5" l="1"/>
  <c r="H4" i="5"/>
  <c r="F4" i="5" s="1"/>
  <c r="F10" i="5"/>
  <c r="F11" i="5"/>
  <c r="K14" i="2"/>
  <c r="F14" i="2"/>
  <c r="L14" i="2" s="1"/>
  <c r="E9" i="2"/>
  <c r="K9" i="2" l="1"/>
  <c r="F9" i="2"/>
  <c r="E8" i="2" l="1"/>
  <c r="L9" i="2"/>
  <c r="K8" i="2" l="1"/>
  <c r="F8" i="2"/>
  <c r="E7" i="2" l="1"/>
  <c r="L8" i="2"/>
  <c r="K7" i="2" l="1"/>
  <c r="F7" i="2"/>
  <c r="L7" i="2" l="1"/>
  <c r="E5" i="2"/>
  <c r="K5" i="2" l="1"/>
  <c r="F5" i="2"/>
  <c r="D5" i="1" l="1"/>
  <c r="D8" i="1" s="1"/>
  <c r="F27" i="2"/>
  <c r="L5" i="2"/>
  <c r="L27" i="2" s="1"/>
  <c r="D24" i="1" l="1"/>
  <c r="D23" i="1"/>
  <c r="D21" i="1"/>
  <c r="D20" i="1"/>
  <c r="D26" i="1" l="1"/>
  <c r="D27" i="1" s="1"/>
  <c r="D31" i="1" l="1"/>
  <c r="D32" i="1" l="1"/>
  <c r="D33" i="1" s="1"/>
  <c r="D41" i="1" s="1"/>
</calcChain>
</file>

<file path=xl/sharedStrings.xml><?xml version="1.0" encoding="utf-8"?>
<sst xmlns="http://schemas.openxmlformats.org/spreadsheetml/2006/main" count="2622" uniqueCount="718">
  <si>
    <t>공  사  원  가  계  산  서</t>
  </si>
  <si>
    <t>공사명 : 서울시립대학교 제1공학관 철거공사</t>
    <phoneticPr fontId="6" type="noConversion"/>
  </si>
  <si>
    <t>구          분</t>
    <phoneticPr fontId="8" type="noConversion"/>
  </si>
  <si>
    <t>금    액</t>
    <phoneticPr fontId="8" type="noConversion"/>
  </si>
  <si>
    <t>구성비</t>
    <phoneticPr fontId="8" type="noConversion"/>
  </si>
  <si>
    <t>비고</t>
    <phoneticPr fontId="8" type="noConversion"/>
  </si>
  <si>
    <t>순
공
사
원
가</t>
  </si>
  <si>
    <t>재
료
비</t>
    <phoneticPr fontId="8" type="noConversion"/>
  </si>
  <si>
    <t>직  접  재  료  비</t>
  </si>
  <si>
    <t>간  접  재  료  비</t>
  </si>
  <si>
    <t>작업설, 부산물(△)</t>
    <phoneticPr fontId="6" type="noConversion"/>
  </si>
  <si>
    <t>[ 소          계 ]</t>
  </si>
  <si>
    <t>노무비</t>
    <phoneticPr fontId="6" type="noConversion"/>
  </si>
  <si>
    <t>직  접  노  무  비</t>
  </si>
  <si>
    <t>간  접  노  무  비</t>
  </si>
  <si>
    <t>직접노무비 *</t>
    <phoneticPr fontId="6" type="noConversion"/>
  </si>
  <si>
    <t>경
비</t>
    <phoneticPr fontId="8" type="noConversion"/>
  </si>
  <si>
    <t>기   계    경   비</t>
  </si>
  <si>
    <t>산  재  보  험  료</t>
  </si>
  <si>
    <t xml:space="preserve">노무비 * </t>
    <phoneticPr fontId="6" type="noConversion"/>
  </si>
  <si>
    <t>고  용  보  험  료</t>
  </si>
  <si>
    <t>건  강  보  험  료</t>
    <phoneticPr fontId="6" type="noConversion"/>
  </si>
  <si>
    <t xml:space="preserve">직접노무비 * </t>
    <phoneticPr fontId="6" type="noConversion"/>
  </si>
  <si>
    <t>노인장기요양보험료</t>
    <phoneticPr fontId="6" type="noConversion"/>
  </si>
  <si>
    <t xml:space="preserve">건강보험료 * </t>
    <phoneticPr fontId="6" type="noConversion"/>
  </si>
  <si>
    <t>연  금  보  험  료</t>
    <phoneticPr fontId="6" type="noConversion"/>
  </si>
  <si>
    <t>퇴직 공제 부금비</t>
    <phoneticPr fontId="6" type="noConversion"/>
  </si>
  <si>
    <t xml:space="preserve">직접노무비 * </t>
    <phoneticPr fontId="6" type="noConversion"/>
  </si>
  <si>
    <t>산업 안전 관리비</t>
    <phoneticPr fontId="8" type="noConversion"/>
  </si>
  <si>
    <t xml:space="preserve">(재+직노) * </t>
    <phoneticPr fontId="8" type="noConversion"/>
  </si>
  <si>
    <t>기   타    경   비</t>
  </si>
  <si>
    <t>(재료비+노무비) *</t>
    <phoneticPr fontId="6" type="noConversion"/>
  </si>
  <si>
    <t>환  경  보  전  비</t>
    <phoneticPr fontId="6" type="noConversion"/>
  </si>
  <si>
    <t xml:space="preserve">(재+직노+기경) * </t>
    <phoneticPr fontId="6" type="noConversion"/>
  </si>
  <si>
    <t>공사이행보증수수료</t>
    <phoneticPr fontId="8" type="noConversion"/>
  </si>
  <si>
    <t xml:space="preserve"> 건 설 하 도 급 대 금 지급보증서 발급수수료</t>
    <phoneticPr fontId="6" type="noConversion"/>
  </si>
  <si>
    <t xml:space="preserve"> 건 설 기 계 대 여 금 지급보증서 발급수수료</t>
    <phoneticPr fontId="6" type="noConversion"/>
  </si>
  <si>
    <t>계</t>
  </si>
  <si>
    <t>일    반    관    리    비</t>
  </si>
  <si>
    <t>계 *</t>
    <phoneticPr fontId="6" type="noConversion"/>
  </si>
  <si>
    <t>이                          윤</t>
    <phoneticPr fontId="6" type="noConversion"/>
  </si>
  <si>
    <t>(노무+경비+일관) *</t>
    <phoneticPr fontId="6" type="noConversion"/>
  </si>
  <si>
    <t>폐   기   물   처   리   비</t>
    <phoneticPr fontId="8" type="noConversion"/>
  </si>
  <si>
    <t>철  거  작  업  부  산  물</t>
    <phoneticPr fontId="8" type="noConversion"/>
  </si>
  <si>
    <t>공       급       가       액</t>
    <phoneticPr fontId="8" type="noConversion"/>
  </si>
  <si>
    <t>부    가    가    치    세</t>
    <phoneticPr fontId="8" type="noConversion"/>
  </si>
  <si>
    <t xml:space="preserve">공급가액 * </t>
    <phoneticPr fontId="6" type="noConversion"/>
  </si>
  <si>
    <t>도            급            액</t>
    <phoneticPr fontId="6" type="noConversion"/>
  </si>
  <si>
    <t>관급자재비</t>
    <phoneticPr fontId="8" type="noConversion"/>
  </si>
  <si>
    <t>도급자관급자재비</t>
    <phoneticPr fontId="8" type="noConversion"/>
  </si>
  <si>
    <t>관급자관급자재비</t>
    <phoneticPr fontId="8" type="noConversion"/>
  </si>
  <si>
    <t>관급자재비 합계</t>
    <phoneticPr fontId="8" type="noConversion"/>
  </si>
  <si>
    <t>하  수  도  뷴  담  금</t>
    <phoneticPr fontId="8" type="noConversion"/>
  </si>
  <si>
    <t>기   계   뷴   담   금</t>
    <phoneticPr fontId="8" type="noConversion"/>
  </si>
  <si>
    <t>한   전    불   입   금</t>
    <phoneticPr fontId="8" type="noConversion"/>
  </si>
  <si>
    <t>총      공      사      비</t>
    <phoneticPr fontId="6" type="noConversion"/>
  </si>
  <si>
    <t>공 종 별 집 계 표</t>
  </si>
  <si>
    <t>[ 서울시립대학교 제1공학관 철거공사 ]</t>
  </si>
  <si>
    <t>품      명</t>
  </si>
  <si>
    <t>규      격</t>
  </si>
  <si>
    <t>단위</t>
  </si>
  <si>
    <t>수량</t>
  </si>
  <si>
    <t>재  료  비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</si>
  <si>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</si>
  <si>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</si>
  <si>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</si>
  <si>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</si>
  <si>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</si>
  <si>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</si>
  <si>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</si>
  <si>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</si>
  <si>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</si>
  <si>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</si>
  <si>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</si>
  <si>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단  가</t>
  </si>
  <si>
    <t>금  액</t>
  </si>
  <si>
    <t>01  서울시립대학교 제1공학관 철거공사</t>
  </si>
  <si>
    <t/>
  </si>
  <si>
    <t>01</t>
  </si>
  <si>
    <t>0101  건축 철거공사</t>
  </si>
  <si>
    <t>0101</t>
  </si>
  <si>
    <t>010101  지 상 층 철 거</t>
  </si>
  <si>
    <t>010101</t>
  </si>
  <si>
    <t>01010101  철거공사(건축)</t>
  </si>
  <si>
    <t>01010101</t>
  </si>
  <si>
    <t>0101010101  가  설  공  사</t>
  </si>
  <si>
    <t>0101010101</t>
  </si>
  <si>
    <t>0101010102  철  거  공  사</t>
  </si>
  <si>
    <t>0101010102</t>
  </si>
  <si>
    <t>0101010103  운    반    비</t>
  </si>
  <si>
    <t>0101010103</t>
  </si>
  <si>
    <t>0101010104  기타 철거공사</t>
  </si>
  <si>
    <t>0101010104</t>
  </si>
  <si>
    <t>01010102  철거공사(석면)</t>
  </si>
  <si>
    <t>01010102</t>
  </si>
  <si>
    <t>0101010201  철 거 공 사</t>
  </si>
  <si>
    <t>0101010201</t>
  </si>
  <si>
    <t>0102  철거공사(토목)</t>
  </si>
  <si>
    <t>0102</t>
  </si>
  <si>
    <t>0103  철거공사(조경)</t>
  </si>
  <si>
    <t>0103</t>
  </si>
  <si>
    <t>0104  철거공사(기계)</t>
  </si>
  <si>
    <t>0104</t>
  </si>
  <si>
    <t>0105  철거작업부산물</t>
  </si>
  <si>
    <t>합산제외</t>
    <phoneticPr fontId="4" type="noConversion"/>
  </si>
  <si>
    <t>0105</t>
  </si>
  <si>
    <t>6</t>
  </si>
  <si>
    <t>[ 합           계 ]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</si>
  <si>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</si>
  <si>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</si>
  <si>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</si>
  <si>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</si>
  <si>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</si>
  <si>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</si>
  <si>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</si>
  <si>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</si>
  <si>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</si>
  <si>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</si>
  <si>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</si>
  <si>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</si>
  <si>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</si>
  <si>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</si>
  <si>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</si>
  <si>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</si>
  <si>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</si>
  <si>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</si>
  <si>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</si>
  <si>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</si>
  <si>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</si>
  <si>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</si>
  <si>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</si>
  <si>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</si>
  <si>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</si>
  <si>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</si>
  <si>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</si>
  <si>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</si>
  <si>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</si>
  <si>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</si>
  <si>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</si>
  <si>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RPP 방음벽 펜스 설치</t>
  </si>
  <si>
    <t>재생플라스틱방음판 H=6.0, 방진망 H=1.0, 3개월</t>
  </si>
  <si>
    <t>M</t>
  </si>
  <si>
    <t>59BD95C4AF517919C55B113A11A27A</t>
  </si>
  <si>
    <t>T</t>
  </si>
  <si>
    <t>F</t>
  </si>
  <si>
    <t>010101010159BD95C4AF517919C55B113A11A27A</t>
  </si>
  <si>
    <t>재생플라스틱방음판 H=6.0, 방진망 H=1.0, 3개월, 그래픽 디자인</t>
  </si>
  <si>
    <t>59BD95C4AF517919C55B113A11A27B</t>
  </si>
  <si>
    <t>010101010159BD95C4AF517919C55B113A11A27B</t>
  </si>
  <si>
    <t>비계주위 보호막 설치 및 해체</t>
  </si>
  <si>
    <t>2겹</t>
  </si>
  <si>
    <t>M2</t>
  </si>
  <si>
    <t>59BD95C4AC5550C914B90B8D1108CF</t>
  </si>
  <si>
    <t>010101010159BD95C4AC5550C914B90B8D1108CF</t>
  </si>
  <si>
    <t>강관비계 매기/외줄</t>
  </si>
  <si>
    <t>3개월</t>
  </si>
  <si>
    <t>59BD95C4AD562869CC22E6E711794D</t>
  </si>
  <si>
    <t>010101010159BD95C4AD562869CC22E6E711794D</t>
  </si>
  <si>
    <t>콘테이너형 가설사무소 설치 및 해체</t>
  </si>
  <si>
    <t>3.0*9.0*2.6m, 3개월</t>
  </si>
  <si>
    <t>개소</t>
  </si>
  <si>
    <t>59BD95C76152B47949516C81117D98</t>
  </si>
  <si>
    <t>010101010159BD95C76152B47949516C81117D98</t>
  </si>
  <si>
    <t>콘테이너형 가설창고 설치 및 해체</t>
  </si>
  <si>
    <t>59BD95C7615288C95649EDBE11DDB3</t>
  </si>
  <si>
    <t>010101010159BD95C7615288C95649EDBE11DDB3</t>
  </si>
  <si>
    <t>콘테이너형 가설샤워시설 설치 및 해체</t>
  </si>
  <si>
    <t>59BD95C7615288C95649EDBE11DDB2</t>
  </si>
  <si>
    <t>010101010159BD95C7615288C95649EDBE11DDB2</t>
  </si>
  <si>
    <t>이동식화장실(대소변겸용)</t>
  </si>
  <si>
    <t>대</t>
  </si>
  <si>
    <t>59BD95C7615226599D8DEA55110331</t>
  </si>
  <si>
    <t>010101010159BD95C7615226599D8DEA55110331</t>
  </si>
  <si>
    <t>가설 보차도 분리대</t>
  </si>
  <si>
    <t>H-BEAM 300*300*10*15, D48.6*3.2T 강관, 메쉬망, 방청페인트</t>
  </si>
  <si>
    <t>59BD95C1DB5B6659B663791511C2C9</t>
  </si>
  <si>
    <t>010101010159BD95C1DB5B6659B663791511C2C9</t>
  </si>
  <si>
    <t>TOTAL</t>
  </si>
  <si>
    <t>목조, 칸막이벽 철거(대형장비)</t>
  </si>
  <si>
    <t>해체재 재사용 안 함</t>
  </si>
  <si>
    <t>59BC95582F55D6F916F8CDF51164CC</t>
  </si>
  <si>
    <t>010101010259BC95582F55D6F916F8CDF51164CC</t>
  </si>
  <si>
    <t>샌드위치패널 철거(벽)(대형장비)</t>
  </si>
  <si>
    <t>59BC95582F55D6D96BD04CC91194F9</t>
  </si>
  <si>
    <t>010101010259BC95582F55D6D96BD04CC91194F9</t>
  </si>
  <si>
    <t>경량철골천장틀 철거</t>
  </si>
  <si>
    <t>마감재 포함</t>
  </si>
  <si>
    <t>59BC95582F55D6B9BE01DF39110699</t>
  </si>
  <si>
    <t>010101010259BC95582F55D6B9BE01DF39110699</t>
  </si>
  <si>
    <t>돌공사 - 벽돌 철거</t>
  </si>
  <si>
    <t>백호0.7M3+압쇄기</t>
  </si>
  <si>
    <t>M3</t>
  </si>
  <si>
    <t>59BC95582C58A97968BBC43C11DF2F</t>
  </si>
  <si>
    <t>010101010259BC95582C58A97968BBC43C11DF2F</t>
  </si>
  <si>
    <t>기타 구조물 헐기(대형장비)</t>
  </si>
  <si>
    <t>모르타르,타일,화강석 등등</t>
  </si>
  <si>
    <t>59BC95582D5956193FB33CD1115C59</t>
  </si>
  <si>
    <t>010101010259BC95582D5956193FB33CD1115C59</t>
  </si>
  <si>
    <t>콘크리트구조물 헐기(대형장비)</t>
  </si>
  <si>
    <t>장애물 제거(기준높이 10m 이하)</t>
  </si>
  <si>
    <t>59BC95582D5956193FB33CD011B5D1</t>
  </si>
  <si>
    <t>010101010259BC95582D5956193FB33CD011B5D1</t>
  </si>
  <si>
    <t>철골재 철거</t>
  </si>
  <si>
    <t>LPG사용</t>
  </si>
  <si>
    <t>TON</t>
  </si>
  <si>
    <t>59BC95582A5D967922F0F7FA11C15F</t>
  </si>
  <si>
    <t>010101010259BC95582A5D967922F0F7FA11C15F</t>
  </si>
  <si>
    <t>스테인리스난간 절단 및 해체</t>
  </si>
  <si>
    <t>베란다</t>
  </si>
  <si>
    <t>59BC95582A5D967922F19E641113DC</t>
  </si>
  <si>
    <t>010101010259BC95582A5D967922F19E641113DC</t>
  </si>
  <si>
    <t>출입구</t>
  </si>
  <si>
    <t>59BC95582A5D967922F19E641113DF</t>
  </si>
  <si>
    <t>010101010259BC95582A5D967922F19E641113DF</t>
  </si>
  <si>
    <t>계단실</t>
  </si>
  <si>
    <t>59BC95582A5D967922F19E641113DE</t>
  </si>
  <si>
    <t>010101010259BC95582A5D967922F19E641113DE</t>
  </si>
  <si>
    <t>스테인리스사다리 절단 및 해체</t>
  </si>
  <si>
    <t>W:400</t>
  </si>
  <si>
    <t>59BC95582A5D967922F19E64111235</t>
  </si>
  <si>
    <t>010101010259BC95582A5D967922F19E64111235</t>
  </si>
  <si>
    <t>선홈통 절단 및 해체</t>
  </si>
  <si>
    <t>D:100</t>
  </si>
  <si>
    <t>59BC95582A5D967922F19E64111232</t>
  </si>
  <si>
    <t>010101010259BC95582A5D967922F19E64111232</t>
  </si>
  <si>
    <t>전등 절단 및 해체</t>
  </si>
  <si>
    <t>2열</t>
  </si>
  <si>
    <t>EA</t>
  </si>
  <si>
    <t>59BC95582A5D967922F19E64111233</t>
  </si>
  <si>
    <t>010101010259BC95582A5D967922F19E64111233</t>
  </si>
  <si>
    <t>라디에이터 절단 및 해체</t>
  </si>
  <si>
    <t>59BC95582A5D967922F19E64111230</t>
  </si>
  <si>
    <t>010101010259BC95582A5D967922F19E64111230</t>
  </si>
  <si>
    <t>칠판 절단 및 해체</t>
  </si>
  <si>
    <t>59BC95582A5D967922F19E64111231</t>
  </si>
  <si>
    <t>010101010259BC95582A5D967922F19E64111231</t>
  </si>
  <si>
    <t>금속창호 절단 및 해체</t>
  </si>
  <si>
    <t>59BC95582A5D967922F1FDC5118FC9</t>
  </si>
  <si>
    <t>010101010259BC95582A5D967922F1FDC5118FC9</t>
  </si>
  <si>
    <t>목제창호 절단 및 해체</t>
  </si>
  <si>
    <t>59BC95582A5D967922F1FDC5118FCD</t>
  </si>
  <si>
    <t>010101010259BC95582A5D967922F1FDC5118FCD</t>
  </si>
  <si>
    <t>합성수지창호 절단 및 해체</t>
  </si>
  <si>
    <t>59BC95582A5D967922F1FDC5118FCE</t>
  </si>
  <si>
    <t>010101010259BC95582A5D967922F1FDC5118FCE</t>
  </si>
  <si>
    <t>유리 철거</t>
  </si>
  <si>
    <t>59BC95582A5D967922F1FDC5118D1E</t>
  </si>
  <si>
    <t>010101010259BC95582A5D967922F1FDC5118D1E</t>
  </si>
  <si>
    <t>소변기칸막이 철거</t>
  </si>
  <si>
    <t>450*1200, 강화유리</t>
  </si>
  <si>
    <t>59BC95582A5D967922F1FDC5118D1C</t>
  </si>
  <si>
    <t>010101010259BC95582A5D967922F1FDC5118D1C</t>
  </si>
  <si>
    <t>아스팔트 싱글 철거</t>
  </si>
  <si>
    <t>지붕</t>
  </si>
  <si>
    <t>59BC9558265623A9390DFF0F11CB30</t>
  </si>
  <si>
    <t>010101010259BC9558265623A9390DFF0F11CB30</t>
  </si>
  <si>
    <t>마루틀 및 마루널 철거</t>
  </si>
  <si>
    <t>59BC9558265623A9390DF9E7112DAA</t>
  </si>
  <si>
    <t>010101010259BC9558265623A9390DF9E7112DAA</t>
  </si>
  <si>
    <t>악세스후로아 철거</t>
  </si>
  <si>
    <t>59BC9558265623A9390DF9E7112DAB</t>
  </si>
  <si>
    <t>010101010259BC9558265623A9390DF9E7112DAB</t>
  </si>
  <si>
    <t>각종위생도기 철거</t>
  </si>
  <si>
    <t>화장실</t>
  </si>
  <si>
    <t>59BC9558265623A9390DFA8D11F031</t>
  </si>
  <si>
    <t>010101010259BC9558265623A9390DFA8D11F031</t>
  </si>
  <si>
    <t>건설폐기물 상차비 - 중량 기준</t>
  </si>
  <si>
    <t>중간처리 대상, 24ton 덤프트럭</t>
  </si>
  <si>
    <t>59BD95C1DB5B70B91B0F24F611197A</t>
  </si>
  <si>
    <t>010101010359BD95C1DB5B70B91B0F24F611197A</t>
  </si>
  <si>
    <t>전기저압반 철거</t>
  </si>
  <si>
    <t>1면</t>
  </si>
  <si>
    <t>면</t>
  </si>
  <si>
    <t>59BC95582A5D967922F0F7FA11C15D</t>
  </si>
  <si>
    <t>010101010459BC95582A5D967922F0F7FA11C15D</t>
  </si>
  <si>
    <t>발전기 철거</t>
  </si>
  <si>
    <t>발전기 200kw</t>
  </si>
  <si>
    <t>식</t>
  </si>
  <si>
    <t>59BC95582A5D967922F0F7FA11C156</t>
  </si>
  <si>
    <t>010101010459BC95582A5D967922F0F7FA11C156</t>
  </si>
  <si>
    <t>LED 보안등 재사용 철거</t>
  </si>
  <si>
    <t>기존 회로 기능유지</t>
  </si>
  <si>
    <t>59BC95582A5D967922F0F7FA11C15C</t>
  </si>
  <si>
    <t>010101010459BC95582A5D967922F0F7FA11C15C</t>
  </si>
  <si>
    <t>방송 스피커 철거</t>
  </si>
  <si>
    <t>59BC95582A5D967922F0F7FA11C15B</t>
  </si>
  <si>
    <t>010101010459BC95582A5D967922F0F7FA11C15B</t>
  </si>
  <si>
    <t>LED 잔디등 재사용 철거</t>
  </si>
  <si>
    <t>59BC95582A5D967922F0F7FA11C15A</t>
  </si>
  <si>
    <t>010101010459BC95582A5D967922F0F7FA11C15A</t>
  </si>
  <si>
    <t>CCTV 카메라 재사용 철거</t>
  </si>
  <si>
    <t>59BC95582A5D967922F0F7FA11C159</t>
  </si>
  <si>
    <t>010101010459BC95582A5D967922F0F7FA11C159</t>
  </si>
  <si>
    <t>기존 방송용 AMP 재사용 철거</t>
  </si>
  <si>
    <t>지정 장소로 이설</t>
  </si>
  <si>
    <t>59BC95582A5D967922F0F7FA11C158</t>
  </si>
  <si>
    <t>010101010459BC95582A5D967922F0F7FA11C158</t>
  </si>
  <si>
    <t>석면해체작업</t>
  </si>
  <si>
    <t>텍스,밤라이트,큐비클,가스켓</t>
  </si>
  <si>
    <t>5800055AF1584479436DD9501139E56C41DE77</t>
  </si>
  <si>
    <t>01010102015800055AF1584479436DD9501139E56C41DE77</t>
  </si>
  <si>
    <t>분무재</t>
  </si>
  <si>
    <t>5800055AF1584479436DD9501139E56C41DE74</t>
  </si>
  <si>
    <t>01010102015800055AF1584479436DD9501139E56C41DE74</t>
  </si>
  <si>
    <t>안전장비, 비계발판</t>
  </si>
  <si>
    <t>석면해체용</t>
  </si>
  <si>
    <t>5800055AF1584479436DD9501139E56C41DE75</t>
  </si>
  <si>
    <t>01010102015800055AF1584479436DD9501139E56C41DE75</t>
  </si>
  <si>
    <t>기계손료</t>
  </si>
  <si>
    <t>음압기 외</t>
  </si>
  <si>
    <t>5800055AF1584479436DD9501139E56C41DE7A</t>
  </si>
  <si>
    <t>01010102015800055AF1584479436DD9501139E56C41DE7A</t>
  </si>
  <si>
    <t>약품살포</t>
  </si>
  <si>
    <t>습윤제 외</t>
  </si>
  <si>
    <t>5800055AF1584479436DD9501139E56C41DE7B</t>
  </si>
  <si>
    <t>01010102015800055AF1584479436DD9501139E56C41DE7B</t>
  </si>
  <si>
    <t>보호구 및 소모품</t>
  </si>
  <si>
    <t>방진복 외</t>
  </si>
  <si>
    <t>5800055AF1584479436DD9501139E56C41DD6B</t>
  </si>
  <si>
    <t>01010102015800055AF1584479436DD9501139E56C41DD6B</t>
  </si>
  <si>
    <t>오염제거 구역 설치</t>
  </si>
  <si>
    <t>갱의실 외</t>
  </si>
  <si>
    <t>5800055AF1584479436DD9501139E56C41DD6A</t>
  </si>
  <si>
    <t>01010102015800055AF1584479436DD9501139E56C41DD6A</t>
  </si>
  <si>
    <t>P.E 비닐보양 시설</t>
  </si>
  <si>
    <t>바닥,벽</t>
  </si>
  <si>
    <t>5800055AF1584479436DD9501139E56C41DD69</t>
  </si>
  <si>
    <t>01010102015800055AF1584479436DD9501139E56C41DD69</t>
  </si>
  <si>
    <t>장비운반비</t>
  </si>
  <si>
    <t>5800055AF1584479436DD9501139E56C41DD68</t>
  </si>
  <si>
    <t>01010102015800055AF1584479436DD9501139E56C41DD68</t>
  </si>
  <si>
    <t>석면 작업중, 후 측정비</t>
  </si>
  <si>
    <t>일</t>
  </si>
  <si>
    <t>5800055AF1584479436DD9501139E56C41DD6F</t>
  </si>
  <si>
    <t>01010102015800055AF1584479436DD9501139E56C41DD6F</t>
  </si>
  <si>
    <t>철거공사(토목)</t>
  </si>
  <si>
    <t>포장 및 철거공사</t>
  </si>
  <si>
    <t>5800055AF1584479436DD9501139E56C41DD6E</t>
  </si>
  <si>
    <t>01025800055AF1584479436DD9501139E56C41DD6E</t>
  </si>
  <si>
    <t>철거공사(조경)</t>
  </si>
  <si>
    <t>수목제거, 이식, 가설보행로 공사</t>
  </si>
  <si>
    <t>5800055AF1584479436DD9501139E56C41DD6D</t>
  </si>
  <si>
    <t>01035800055AF1584479436DD9501139E56C41DD6D</t>
  </si>
  <si>
    <t>철거공사(기계)</t>
  </si>
  <si>
    <t>장비철거, 배관철거 외</t>
  </si>
  <si>
    <t>5800055AF1584479436DD9501139E56C41DD6C</t>
  </si>
  <si>
    <t>01045800055AF1584479436DD9501139E56C41DD6C</t>
  </si>
  <si>
    <t>철강설</t>
  </si>
  <si>
    <t>철강설, 고철, 작업설부산물</t>
  </si>
  <si>
    <t>5EB825D24E5450F9B6FCEB8811A028122C8506</t>
  </si>
  <si>
    <t>01055EB825D24E5450F9B6FCEB8811A028122C8506</t>
  </si>
  <si>
    <t>kg</t>
  </si>
  <si>
    <t>5EB825D24E5450F9B6FCEB8811A028122C8505</t>
  </si>
  <si>
    <t>01055EB825D24E5450F9B6FCEB8811A028122C8505</t>
  </si>
  <si>
    <t>철강설, 스텐레스, 작업설부산물</t>
  </si>
  <si>
    <t>5EB825D24E5450F9B6FCEB8811A028122C8461</t>
  </si>
  <si>
    <t>01055EB825D24E5450F9B6FCEB8811A028122C8461</t>
  </si>
  <si>
    <t>철강설, 알루미늄, 작업설부산물</t>
  </si>
  <si>
    <t>5EB825D24E5450F9B6FCEB891141055D650F82</t>
  </si>
  <si>
    <t>01055EB825D24E5450F9B6FCEB891141055D650F82</t>
  </si>
  <si>
    <t>발전기 고재매입</t>
  </si>
  <si>
    <t>200kW</t>
  </si>
  <si>
    <t>5800055AF1584479436DD9501139E56C41DF1B</t>
  </si>
  <si>
    <t>01055800055AF1584479436DD9501139E56C41DF1B</t>
  </si>
  <si>
    <t>고동(설비)</t>
  </si>
  <si>
    <t>Kg</t>
  </si>
  <si>
    <t>5E9D75CAFB51C0A94AB8685011262A308F04B2</t>
  </si>
  <si>
    <t>01055E9D75CAFB51C0A94AB8685011262A308F04B2</t>
  </si>
  <si>
    <t>고철(설비)</t>
  </si>
  <si>
    <t>5EB825D24E5450F9B6FCEB8811A028122C857C</t>
  </si>
  <si>
    <t>01055EB825D24E5450F9B6FCEB8811A028122C857C</t>
  </si>
  <si>
    <t>자 재</t>
  </si>
  <si>
    <t>01010101  장비철거공사</t>
  </si>
  <si>
    <t>크레인</t>
  </si>
  <si>
    <t>50TON</t>
  </si>
  <si>
    <t>56D9E1170C1FC87405A957E1B56098A7471151</t>
  </si>
  <si>
    <t>-</t>
  </si>
  <si>
    <t>0101010156D9E1170C1FC87405A957E1B56098A7471151</t>
  </si>
  <si>
    <t>소화주펌프철거(다단볼류트)</t>
  </si>
  <si>
    <t>260LPMx65Mx7.5KW</t>
  </si>
  <si>
    <t>56B51117169BBA7067DDD7EC2CFA9C</t>
  </si>
  <si>
    <t>0101010156B51117169BBA7067DDD7EC2CFA9C</t>
  </si>
  <si>
    <t>소화충압펌프철거(입형다단)</t>
  </si>
  <si>
    <t>60LPMx65Mx2.2KW</t>
  </si>
  <si>
    <t>56B51117169BBA7067DD27C1CFEBE2</t>
  </si>
  <si>
    <t>0101010156B51117169BBA7067DD27C1CFEBE2</t>
  </si>
  <si>
    <t>압력탱크(SS400)</t>
  </si>
  <si>
    <t>100LIT</t>
  </si>
  <si>
    <t>56B51117169BBA7067C347F5FE67C1</t>
  </si>
  <si>
    <t>0101010156B51117169BBA7067C347F5FE67C1</t>
  </si>
  <si>
    <t>크레인(타이어)</t>
  </si>
  <si>
    <t>50 ton</t>
  </si>
  <si>
    <t>HR</t>
  </si>
  <si>
    <t>51E98117FAE0D17D2A728735E7AE2FBA6AB2C8B9</t>
  </si>
  <si>
    <t>0101010151E98117FAE0D17D2A728735E7AE2FBA6AB2C8B9</t>
  </si>
  <si>
    <t>01010102  기계실배관철거공사</t>
  </si>
  <si>
    <t>강관철거(인건비)</t>
  </si>
  <si>
    <t>D25</t>
  </si>
  <si>
    <t>56B51117169BBA706785B7D2E2241F</t>
  </si>
  <si>
    <t>0101010256B51117169BBA706785B7D2E2241F</t>
  </si>
  <si>
    <t>D32</t>
  </si>
  <si>
    <t>56B51117169BBA706785A7CBF173D7</t>
  </si>
  <si>
    <t>0101010256B51117169BBA706785A7CBF173D7</t>
  </si>
  <si>
    <t>D40</t>
  </si>
  <si>
    <t>56B51117169BBA706785D7805EE538</t>
  </si>
  <si>
    <t>0101010256B51117169BBA706785D7805EE538</t>
  </si>
  <si>
    <t>D50</t>
  </si>
  <si>
    <t>56B51117169BBA706785C7F98C0608</t>
  </si>
  <si>
    <t>0101010256B51117169BBA706785C7F98C0608</t>
  </si>
  <si>
    <t>D65</t>
  </si>
  <si>
    <t>56B51117169BBA706785F74DCB6D51</t>
  </si>
  <si>
    <t>0101010256B51117169BBA706785F74DCB6D51</t>
  </si>
  <si>
    <t>D80</t>
  </si>
  <si>
    <t>56B51117169BBA706785E7A641A4FF</t>
  </si>
  <si>
    <t>0101010256B51117169BBA706785E7A641A4FF</t>
  </si>
  <si>
    <t>D100</t>
  </si>
  <si>
    <t>56B51117169BBA70678517EF6D4D38</t>
  </si>
  <si>
    <t>0101010256B51117169BBA70678517EF6D4D38</t>
  </si>
  <si>
    <t>D150</t>
  </si>
  <si>
    <t>56B51117169BBA70678507C843CB76</t>
  </si>
  <si>
    <t>0101010256B51117169BBA70678507C843CB76</t>
  </si>
  <si>
    <t>동관철거(인건비)</t>
  </si>
  <si>
    <t>56B51117169BBA7067B28702940310</t>
  </si>
  <si>
    <t>0101010256B51117169BBA7067B28702940310</t>
  </si>
  <si>
    <t>56B51117169BBA7067B2A7CFC096CE</t>
  </si>
  <si>
    <t>0101010256B51117169BBA7067B2A7CFC096CE</t>
  </si>
  <si>
    <t>56B51117169BBA7067B2574DC72AC6</t>
  </si>
  <si>
    <t>0101010256B51117169BBA7067B2574DC72AC6</t>
  </si>
  <si>
    <t>01010103  난방배관철거공사</t>
  </si>
  <si>
    <t>01010103</t>
  </si>
  <si>
    <t>D15</t>
  </si>
  <si>
    <t>56B51117169BBA70678597256E3C76</t>
  </si>
  <si>
    <t>0101010356B51117169BBA70678597256E3C76</t>
  </si>
  <si>
    <t>D20</t>
  </si>
  <si>
    <t>56B51117169BBA706785871E7D0BAE</t>
  </si>
  <si>
    <t>0101010356B51117169BBA706785871E7D0BAE</t>
  </si>
  <si>
    <t>0101010356B51117169BBA706785B7D2E2241F</t>
  </si>
  <si>
    <t>0101010356B51117169BBA706785A7CBF173D7</t>
  </si>
  <si>
    <t>0101010356B51117169BBA706785D7805EE538</t>
  </si>
  <si>
    <t>0101010356B51117169BBA706785C7F98C0608</t>
  </si>
  <si>
    <t>0101010356B51117169BBA706785F74DCB6D51</t>
  </si>
  <si>
    <t>0101010356B51117169BBA706785E7A641A4FF</t>
  </si>
  <si>
    <t>0101010356B51117169BBA70678517EF6D4D38</t>
  </si>
  <si>
    <t>방열기(철거)</t>
  </si>
  <si>
    <t>600x90x150 10S</t>
  </si>
  <si>
    <t>SET</t>
  </si>
  <si>
    <t>56B51117169BBA7067A0271FD4B5BC</t>
  </si>
  <si>
    <t>0101010356B51117169BBA7067A0271FD4B5BC</t>
  </si>
  <si>
    <t>600x90x150 15S</t>
  </si>
  <si>
    <t>56B51117169BBA7067A03726C60D6E</t>
  </si>
  <si>
    <t>0101010356B51117169BBA7067A03726C60D6E</t>
  </si>
  <si>
    <t>600x90x150 18S</t>
  </si>
  <si>
    <t>56B51117169BBA7067A0075141CA24</t>
  </si>
  <si>
    <t>0101010356B51117169BBA7067A0075141CA24</t>
  </si>
  <si>
    <t>600x90x150 19S</t>
  </si>
  <si>
    <t>56B51117169BBA7067A017786AA57C</t>
  </si>
  <si>
    <t>0101010356B51117169BBA7067A017786AA57C</t>
  </si>
  <si>
    <t>600x90x150 20S</t>
  </si>
  <si>
    <t>56B51117169BBA7067A0E73065A605</t>
  </si>
  <si>
    <t>0101010356B51117169BBA7067A0E73065A605</t>
  </si>
  <si>
    <t>600x90x150 22S</t>
  </si>
  <si>
    <t>56B51117169BBA7067A0F7D688763F</t>
  </si>
  <si>
    <t>0101010356B51117169BBA7067A0F7D688763F</t>
  </si>
  <si>
    <t>600x90x150 25S</t>
  </si>
  <si>
    <t>56B51117169BBA7067DDA717E86C9E</t>
  </si>
  <si>
    <t>0101010356B51117169BBA7067DDA717E86C9E</t>
  </si>
  <si>
    <t>600x90x150 26S</t>
  </si>
  <si>
    <t>56B51117169BBA7067DDB73EF23635</t>
  </si>
  <si>
    <t>0101010356B51117169BBA7067DDB73EF23635</t>
  </si>
  <si>
    <t>600x90x150 30S</t>
  </si>
  <si>
    <t>56B51117169BBA7067DD876A1357F1</t>
  </si>
  <si>
    <t>0101010356B51117169BBA7067DD876A1357F1</t>
  </si>
  <si>
    <t>600x90x150 33S</t>
  </si>
  <si>
    <t>56B51117169BBA7067DD9771052E3C</t>
  </si>
  <si>
    <t>0101010356B51117169BBA7067DD9771052E3C</t>
  </si>
  <si>
    <t>01010104  급수급탕배관철거공사</t>
    <phoneticPr fontId="4" type="noConversion"/>
  </si>
  <si>
    <t>01010105</t>
  </si>
  <si>
    <t>동절연합후렌지접합</t>
  </si>
  <si>
    <t>56B51117169BBA706797D77A6A53C6</t>
  </si>
  <si>
    <t>0101010556B51117169BBA706797D77A6A53C6</t>
  </si>
  <si>
    <t>플랜지(FLANGE)</t>
  </si>
  <si>
    <t>맹플랜지 (10KG) D65</t>
  </si>
  <si>
    <t>51A3D1178BBA84702088D757E4CD0231C01E0B</t>
  </si>
  <si>
    <t>0101010551A3D1178BBA84702088D757E4CD0231C01E0B</t>
  </si>
  <si>
    <t>56B51117169BBA7067B2C7FDDBC8D0</t>
  </si>
  <si>
    <t>0101010556B51117169BBA7067B2C7FDDBC8D0</t>
  </si>
  <si>
    <t>56B51117169BBA7067B2F7B1823EDB</t>
  </si>
  <si>
    <t>0101010556B51117169BBA7067B2F7B1823EDB</t>
  </si>
  <si>
    <t>56B51117169BBA7067B2E7AA910D73</t>
  </si>
  <si>
    <t>0101010556B51117169BBA7067B2E7AA910D73</t>
  </si>
  <si>
    <t>56B51117169BBA7067B2972897FB67</t>
  </si>
  <si>
    <t>0101010556B51117169BBA7067B2972897FB67</t>
  </si>
  <si>
    <t>0101010556B51117169BBA7067B28702940310</t>
  </si>
  <si>
    <t>56B51117169BBA7067B2B7D632CE47</t>
  </si>
  <si>
    <t>0101010556B51117169BBA7067B2B7D632CE47</t>
  </si>
  <si>
    <t>0101010556B51117169BBA7067B2A7CFC096CE</t>
  </si>
  <si>
    <t>0101010556B51117169BBA7067B2574DC72AC6</t>
  </si>
  <si>
    <t>01010105  오배수배관철거공사</t>
    <phoneticPr fontId="4" type="noConversion"/>
  </si>
  <si>
    <t>01010106</t>
  </si>
  <si>
    <t>주철관철거(인건비)강관품</t>
  </si>
  <si>
    <t>56B51117169BBA706797979F9A830B</t>
  </si>
  <si>
    <t>0101010656B51117169BBA706797979F9A830B</t>
  </si>
  <si>
    <t>D75</t>
  </si>
  <si>
    <t>56B51117169BBA70679787F810DAB1</t>
  </si>
  <si>
    <t>0101010656B51117169BBA70679787F810DAB1</t>
  </si>
  <si>
    <t>56B51117169BBA70679777D22D1BCB</t>
  </si>
  <si>
    <t>0101010656B51117169BBA70679777D22D1BCB</t>
  </si>
  <si>
    <t>D125</t>
  </si>
  <si>
    <t>56B51117169BBA70679767CB3B43F9</t>
  </si>
  <si>
    <t>0101010656B51117169BBA70679767CB3B43F9</t>
  </si>
  <si>
    <t>0101010656B51117169BBA706785C7F98C0608</t>
  </si>
  <si>
    <t>PVC관철거(인건비)</t>
  </si>
  <si>
    <t>56B51117169BBA7067B247A76365D3</t>
  </si>
  <si>
    <t>0101010656B51117169BBA7067B247A76365D3</t>
  </si>
  <si>
    <t>01010106  환기덕트배관철거공사</t>
    <phoneticPr fontId="4" type="noConversion"/>
  </si>
  <si>
    <t>01010107</t>
  </si>
  <si>
    <t>D200</t>
  </si>
  <si>
    <t>56B51117169BBA7067B2D78387A46A</t>
  </si>
  <si>
    <t>0101010756B51117169BBA7067B2D78387A46A</t>
  </si>
  <si>
    <t>각형닥트철거(인건비)</t>
  </si>
  <si>
    <t>0.6T</t>
  </si>
  <si>
    <t>56B51117169BBA7067A067FA6437A8</t>
  </si>
  <si>
    <t>0101010756B51117169BBA7067A067FA6437A8</t>
  </si>
  <si>
    <t>스파이럴덕트철거(인건비)</t>
  </si>
  <si>
    <t>D300</t>
  </si>
  <si>
    <t>56B51117169BBA7067A077802FA461</t>
  </si>
  <si>
    <t>0101010756B51117169BBA7067A077802FA461</t>
  </si>
  <si>
    <t>D400</t>
  </si>
  <si>
    <t>56B51117169BBA7067A047CC69BDEF</t>
  </si>
  <si>
    <t>0101010756B51117169BBA7067A047CC69BDEF</t>
  </si>
  <si>
    <t>01010107  냉난방기철거공사</t>
    <phoneticPr fontId="4" type="noConversion"/>
  </si>
  <si>
    <t>01010108</t>
  </si>
  <si>
    <t>냉매배관철거(인건비)</t>
  </si>
  <si>
    <t>개</t>
  </si>
  <si>
    <t>56B51117169BBA7067A057D35A6E17</t>
  </si>
  <si>
    <t>0101010856B51117169BBA7067A057D35A6E17</t>
  </si>
  <si>
    <t>56D9E1170C1FC87405A957E1B56098A7471150</t>
  </si>
  <si>
    <t>0101010856D9E1170C1FC87405A957E1B56098A7471150</t>
  </si>
  <si>
    <t>01010108  소화배관철거공사</t>
    <phoneticPr fontId="4" type="noConversion"/>
  </si>
  <si>
    <t>01010109</t>
  </si>
  <si>
    <t>0101010956B51117169BBA706785B7D2E2241F</t>
  </si>
  <si>
    <t>0101010956B51117169BBA706785D7805EE538</t>
  </si>
  <si>
    <t>0101010956B51117169BBA706785C7F98C0608</t>
  </si>
  <si>
    <t>0101010956B51117169BBA706785F74DCB6D51</t>
  </si>
  <si>
    <t>소화전함(외STS)</t>
  </si>
  <si>
    <t>철거</t>
  </si>
  <si>
    <t>56B51117169BBA7067DDC7C50300F5</t>
  </si>
  <si>
    <t>0101010956B51117169BBA7067DDC7C50300F5</t>
  </si>
  <si>
    <t>내역서</t>
  </si>
  <si>
    <t>공 종 명</t>
  </si>
  <si>
    <t>규 격</t>
  </si>
  <si>
    <t>합    계</t>
  </si>
  <si>
    <t>재 료 비</t>
  </si>
  <si>
    <t>노 무 비</t>
  </si>
  <si>
    <t>경    비</t>
  </si>
  <si>
    <t>비 고</t>
  </si>
  <si>
    <t>단 가</t>
  </si>
  <si>
    <t>금 액</t>
  </si>
  <si>
    <t>할 증</t>
  </si>
  <si>
    <t>화폐변환</t>
  </si>
  <si>
    <t>OP값</t>
  </si>
  <si>
    <t>EQ</t>
  </si>
  <si>
    <t>LA</t>
  </si>
  <si>
    <t>MA</t>
  </si>
  <si>
    <t>금액계상</t>
  </si>
  <si>
    <t>◈ 서울시립대학교 미래융합관 건립공사(조경) 수목제거 및 이식공사 V03</t>
  </si>
  <si>
    <t>A</t>
  </si>
  <si>
    <t xml:space="preserve">   1. 수목제거공사_대상지내</t>
  </si>
  <si>
    <t>10</t>
  </si>
  <si>
    <t>A10</t>
  </si>
  <si>
    <t xml:space="preserve">   2. 이식공사(가식 및 정식)_대상지내</t>
  </si>
  <si>
    <t>20</t>
  </si>
  <si>
    <t>A20</t>
  </si>
  <si>
    <t xml:space="preserve">   3. 수목제거공사_본관옆</t>
  </si>
  <si>
    <t>30</t>
  </si>
  <si>
    <t>A30</t>
  </si>
  <si>
    <t xml:space="preserve">   4. 이식공사(가식)_본관옆</t>
  </si>
  <si>
    <t>40</t>
  </si>
  <si>
    <t>A40</t>
  </si>
  <si>
    <t xml:space="preserve">   5. 가설보행로 시설물공사_본관옆</t>
  </si>
  <si>
    <t>50</t>
  </si>
  <si>
    <t>A50</t>
  </si>
  <si>
    <t xml:space="preserve">   6. 가설보행로 포장공사_본관옆</t>
  </si>
  <si>
    <t>60</t>
  </si>
  <si>
    <t>A60</t>
  </si>
  <si>
    <t xml:space="preserve">    소계</t>
  </si>
  <si>
    <t>70</t>
  </si>
  <si>
    <t>*</t>
  </si>
  <si>
    <t xml:space="preserve">   </t>
  </si>
  <si>
    <t>80</t>
  </si>
  <si>
    <t>S</t>
  </si>
  <si>
    <t>1. 수목제거공사_대상지내</t>
  </si>
  <si>
    <t xml:space="preserve">   측백나무(제거)</t>
  </si>
  <si>
    <t>H15.0xB48</t>
  </si>
  <si>
    <t>주</t>
  </si>
  <si>
    <t>TDODT191-09</t>
  </si>
  <si>
    <t>H14.0xB45</t>
  </si>
  <si>
    <t>TDODT191-10</t>
  </si>
  <si>
    <t>H12.0xB40</t>
  </si>
  <si>
    <t>TDODT191-11</t>
  </si>
  <si>
    <t xml:space="preserve">   꽃사과(제거)</t>
  </si>
  <si>
    <t>H5.0xB14</t>
  </si>
  <si>
    <t>TDODT191-19</t>
  </si>
  <si>
    <t>H4.0xB8</t>
  </si>
  <si>
    <t>TDODT191-20</t>
  </si>
  <si>
    <t xml:space="preserve">   메타세퀘이아(제거)</t>
  </si>
  <si>
    <t>H16.0xB30</t>
  </si>
  <si>
    <t>TDODT191-29</t>
  </si>
  <si>
    <t xml:space="preserve">   수수꽃다리(제거)</t>
  </si>
  <si>
    <t>H4.0xB12</t>
  </si>
  <si>
    <t>TDODT191-53</t>
  </si>
  <si>
    <t>H3.5xB10</t>
  </si>
  <si>
    <t>TDODT191-54</t>
  </si>
  <si>
    <t>90</t>
  </si>
  <si>
    <t>2. 이식공사(가식 및 정식)_대상지내</t>
  </si>
  <si>
    <t xml:space="preserve">   살구나무(가식장이식)</t>
  </si>
  <si>
    <t>H6.0xB22</t>
  </si>
  <si>
    <t>TMODT191-07</t>
  </si>
  <si>
    <t>H6.0xB20</t>
  </si>
  <si>
    <t>TMODT191-08</t>
  </si>
  <si>
    <t>H6.0xB18</t>
  </si>
  <si>
    <t>TMODT191-09</t>
  </si>
  <si>
    <t>H6.0xB16</t>
  </si>
  <si>
    <t>TMODT191-10</t>
  </si>
  <si>
    <t>H5.5xB20</t>
  </si>
  <si>
    <t>TMODT191-11</t>
  </si>
  <si>
    <t>H5.0xB22</t>
  </si>
  <si>
    <t>TMODT191-12</t>
  </si>
  <si>
    <t>H5.0xB20</t>
  </si>
  <si>
    <t>TMODT191-13</t>
  </si>
  <si>
    <t>H5.0xB18</t>
  </si>
  <si>
    <t>TMODT191-14</t>
  </si>
  <si>
    <t>H4.0xB18</t>
  </si>
  <si>
    <t>TMODT191-15</t>
  </si>
  <si>
    <t>H4.0xB15</t>
  </si>
  <si>
    <t>100</t>
  </si>
  <si>
    <t>TMODT191-16</t>
  </si>
  <si>
    <t>H3.5xB18</t>
  </si>
  <si>
    <t>110</t>
  </si>
  <si>
    <t>TMODT191-17</t>
  </si>
  <si>
    <t xml:space="preserve">   청단풍(가식장이식)</t>
  </si>
  <si>
    <t>H6.0xB24</t>
  </si>
  <si>
    <t>120</t>
  </si>
  <si>
    <t>TMODT191-172</t>
  </si>
  <si>
    <t>130</t>
  </si>
  <si>
    <t>3. 수목제거공사_본관옆</t>
  </si>
  <si>
    <t xml:space="preserve">   느티나무(제거)</t>
  </si>
  <si>
    <t>H4.5xB12</t>
  </si>
  <si>
    <t>TDODT191-51</t>
  </si>
  <si>
    <t>4. 이식공사(가식)_본관옆</t>
  </si>
  <si>
    <t xml:space="preserve">   느티나무(가식장이식)</t>
  </si>
  <si>
    <t>H7.0xB23</t>
  </si>
  <si>
    <t>TMODT191-41</t>
  </si>
  <si>
    <t>H6.0xB23</t>
  </si>
  <si>
    <t>TMODT191-42</t>
  </si>
  <si>
    <t>TMODT191-43</t>
  </si>
  <si>
    <t>H4.0xB21</t>
  </si>
  <si>
    <t>TMODT191-44</t>
  </si>
  <si>
    <t>TMODT191-45</t>
  </si>
  <si>
    <t>5. 가설보행로 시설물공사_본관옆</t>
  </si>
  <si>
    <t xml:space="preserve">   돌계단</t>
  </si>
  <si>
    <t>300x400x500</t>
  </si>
  <si>
    <t>㎡</t>
  </si>
  <si>
    <t>ODT191-ST-ST</t>
  </si>
  <si>
    <t>6. 가설보행로 포장공사_본관옆</t>
  </si>
  <si>
    <t xml:space="preserve">   야자매트 포장</t>
  </si>
  <si>
    <t>야자매트 T35</t>
  </si>
  <si>
    <t>SP8-JBD-MY</t>
  </si>
  <si>
    <t>서울시립대 미래융합관</t>
  </si>
  <si>
    <t>토목공사</t>
  </si>
  <si>
    <t xml:space="preserve">식    </t>
  </si>
  <si>
    <t>A01</t>
  </si>
  <si>
    <t>Ⅰ. 포장 및 철거공사</t>
  </si>
  <si>
    <t>1. 포 장 공</t>
  </si>
  <si>
    <t>A101</t>
  </si>
  <si>
    <t>2. 철거공사</t>
  </si>
  <si>
    <t>A102</t>
  </si>
  <si>
    <t>3. 자재공사</t>
  </si>
  <si>
    <t>A103</t>
  </si>
  <si>
    <t>Ⅲ. 자재</t>
  </si>
  <si>
    <t>C40</t>
  </si>
  <si>
    <t xml:space="preserve">      </t>
  </si>
  <si>
    <t>1) 아스콘 포장(보도 철거부)</t>
  </si>
  <si>
    <t>T=150</t>
  </si>
  <si>
    <t>아스콘포장/기층/포설및다짐</t>
  </si>
  <si>
    <t>T=15cm</t>
  </si>
  <si>
    <t xml:space="preserve">m2    </t>
  </si>
  <si>
    <t>_CLC300150000</t>
  </si>
  <si>
    <t>아스콘포장/프라임코팅</t>
  </si>
  <si>
    <t>RSC-3</t>
  </si>
  <si>
    <t>_CLC110100000</t>
  </si>
  <si>
    <t>2) 아스콘 포장(아스콘 철거부)</t>
  </si>
  <si>
    <t>아스콘포장/택코팅</t>
  </si>
  <si>
    <t>_CLC210000000</t>
  </si>
  <si>
    <t>3) 차선도색</t>
  </si>
  <si>
    <t>차선도색(페인트)</t>
  </si>
  <si>
    <t>(수동식:황색실선)</t>
  </si>
  <si>
    <t>S0000100</t>
  </si>
  <si>
    <t>1) 철거공사</t>
  </si>
  <si>
    <t>무근콘크리트깨기(기계100%)</t>
  </si>
  <si>
    <t>T=30cm미만</t>
  </si>
  <si>
    <t xml:space="preserve">m3    </t>
  </si>
  <si>
    <t>_CDC120100000</t>
  </si>
  <si>
    <t>보도용 블록 철거</t>
  </si>
  <si>
    <t>기계</t>
  </si>
  <si>
    <t>KJ510000</t>
  </si>
  <si>
    <t>1) 택코팅 및 프라임코팅</t>
  </si>
  <si>
    <t>택코팅</t>
  </si>
  <si>
    <t>RSC-4</t>
  </si>
  <si>
    <t xml:space="preserve">L     </t>
  </si>
  <si>
    <t>MZZZ91200</t>
  </si>
  <si>
    <t>프라임코팅</t>
  </si>
  <si>
    <t>MZZZ91210</t>
  </si>
  <si>
    <t>1) 아스콘</t>
  </si>
  <si>
    <t>아스콘</t>
  </si>
  <si>
    <t>#467,기층</t>
  </si>
  <si>
    <t xml:space="preserve">ton   </t>
  </si>
  <si>
    <t>M30111598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</si>
</sst>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176" formatCode="#,##0_ ;[Red]\-#,##0\ "/>
    <numFmt numFmtId="177" formatCode="#,##0.000_ ;[Red]\-#,##0.000\ "/>
    <numFmt numFmtId="178" formatCode="#,##0_ "/>
    <numFmt numFmtId="179" formatCode="0.000%"/>
    <numFmt numFmtId="180" formatCode="0.0%"/>
    <numFmt numFmtId="181" formatCode="#,###"/>
    <numFmt numFmtId="182" formatCode="#,###;\-#,###;#;"/>
    <numFmt numFmtId="183" formatCode="General;\-General\,&quot;&quot;;@"/>
    <numFmt numFmtId="184" formatCode="#,###;\-#,###;&quot;&quot;;@"/>
    <numFmt numFmtId="185" formatCode="#,###.000;\-#,###.000;&quot;&quot;;@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4"/>
      <name val="굴림"/>
      <family val="3"/>
      <charset val="129"/>
    </font>
    <font>
      <sz val="8"/>
      <name val="맑은 고딕"/>
      <family val="2"/>
      <charset val="129"/>
      <scheme val="minor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굴림"/>
      <family val="3"/>
      <charset val="129"/>
    </font>
    <font>
      <b/>
      <sz val="10"/>
      <name val="굴림"/>
      <family val="3"/>
      <charset val="129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8"/>
      <color indexed="8"/>
      <name val="굴림"/>
      <family val="2"/>
      <charset val="129"/>
    </font>
    <font>
      <u/>
      <sz val="8"/>
      <color indexed="30"/>
      <name val="굴림"/>
      <family val="2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7"/>
        <bgColor indexed="9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0" borderId="0"/>
  </cellStyleXfs>
  <cellXfs count="130">
    <xf numFmtId="0" fontId="0" fillId="0" borderId="0" xfId="0">
      <alignment vertical="center"/>
    </xf>
    <xf numFmtId="0" fontId="2" fillId="0" borderId="0" xfId="2">
      <alignment vertical="center"/>
    </xf>
    <xf numFmtId="0" fontId="5" fillId="0" borderId="1" xfId="2" applyFont="1" applyBorder="1" applyAlignment="1">
      <alignment vertical="center"/>
    </xf>
    <xf numFmtId="176" fontId="7" fillId="0" borderId="0" xfId="1" applyNumberFormat="1" applyFont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vertical="center"/>
    </xf>
    <xf numFmtId="0" fontId="7" fillId="0" borderId="11" xfId="1" applyNumberFormat="1" applyFont="1" applyFill="1" applyBorder="1" applyAlignment="1">
      <alignment horizontal="center" vertical="center"/>
    </xf>
    <xf numFmtId="0" fontId="7" fillId="0" borderId="4" xfId="1" applyNumberFormat="1" applyFont="1" applyBorder="1" applyAlignment="1">
      <alignment vertical="center"/>
    </xf>
    <xf numFmtId="0" fontId="7" fillId="0" borderId="5" xfId="1" applyNumberFormat="1" applyFont="1" applyBorder="1" applyAlignment="1">
      <alignment vertical="center"/>
    </xf>
    <xf numFmtId="178" fontId="7" fillId="0" borderId="4" xfId="1" applyNumberFormat="1" applyFont="1" applyFill="1" applyBorder="1" applyAlignment="1">
      <alignment vertical="center"/>
    </xf>
    <xf numFmtId="0" fontId="7" fillId="0" borderId="14" xfId="1" applyNumberFormat="1" applyFont="1" applyFill="1" applyBorder="1" applyAlignment="1">
      <alignment horizontal="center" vertical="center"/>
    </xf>
    <xf numFmtId="178" fontId="7" fillId="0" borderId="15" xfId="1" applyNumberFormat="1" applyFont="1" applyFill="1" applyBorder="1" applyAlignment="1">
      <alignment vertical="center"/>
    </xf>
    <xf numFmtId="0" fontId="7" fillId="0" borderId="16" xfId="1" applyNumberFormat="1" applyFont="1" applyBorder="1" applyAlignment="1">
      <alignment vertical="center"/>
    </xf>
    <xf numFmtId="0" fontId="7" fillId="0" borderId="15" xfId="1" applyNumberFormat="1" applyFont="1" applyBorder="1" applyAlignment="1">
      <alignment vertical="center"/>
    </xf>
    <xf numFmtId="178" fontId="7" fillId="0" borderId="16" xfId="1" applyNumberFormat="1" applyFont="1" applyFill="1" applyBorder="1" applyAlignment="1">
      <alignment vertical="center"/>
    </xf>
    <xf numFmtId="0" fontId="7" fillId="0" borderId="18" xfId="1" applyNumberFormat="1" applyFont="1" applyFill="1" applyBorder="1" applyAlignment="1">
      <alignment horizontal="center" vertical="center"/>
    </xf>
    <xf numFmtId="178" fontId="7" fillId="0" borderId="19" xfId="1" applyNumberFormat="1" applyFont="1" applyFill="1" applyBorder="1" applyAlignment="1">
      <alignment vertical="center"/>
    </xf>
    <xf numFmtId="0" fontId="7" fillId="0" borderId="20" xfId="1" applyNumberFormat="1" applyFont="1" applyBorder="1" applyAlignment="1">
      <alignment vertical="center"/>
    </xf>
    <xf numFmtId="0" fontId="7" fillId="0" borderId="19" xfId="1" applyNumberFormat="1" applyFont="1" applyBorder="1" applyAlignment="1">
      <alignment vertical="center"/>
    </xf>
    <xf numFmtId="178" fontId="7" fillId="0" borderId="20" xfId="1" applyNumberFormat="1" applyFont="1" applyFill="1" applyBorder="1" applyAlignment="1">
      <alignment vertical="center"/>
    </xf>
    <xf numFmtId="0" fontId="7" fillId="0" borderId="22" xfId="1" applyNumberFormat="1" applyFont="1" applyFill="1" applyBorder="1" applyAlignment="1">
      <alignment horizontal="center" vertical="center"/>
    </xf>
    <xf numFmtId="178" fontId="7" fillId="2" borderId="23" xfId="1" applyNumberFormat="1" applyFont="1" applyFill="1" applyBorder="1" applyAlignment="1">
      <alignment vertical="center"/>
    </xf>
    <xf numFmtId="0" fontId="7" fillId="0" borderId="24" xfId="1" applyNumberFormat="1" applyFont="1" applyBorder="1" applyAlignment="1">
      <alignment vertical="center"/>
    </xf>
    <xf numFmtId="9" fontId="7" fillId="0" borderId="23" xfId="3" applyFont="1" applyBorder="1" applyAlignment="1">
      <alignment vertical="center"/>
    </xf>
    <xf numFmtId="178" fontId="7" fillId="0" borderId="24" xfId="1" applyNumberFormat="1" applyFont="1" applyFill="1" applyBorder="1" applyAlignment="1">
      <alignment vertical="center"/>
    </xf>
    <xf numFmtId="10" fontId="7" fillId="0" borderId="15" xfId="3" applyNumberFormat="1" applyFont="1" applyBorder="1" applyAlignment="1">
      <alignment vertical="center"/>
    </xf>
    <xf numFmtId="10" fontId="7" fillId="0" borderId="19" xfId="3" applyNumberFormat="1" applyFont="1" applyBorder="1" applyAlignment="1">
      <alignment vertical="center"/>
    </xf>
    <xf numFmtId="10" fontId="7" fillId="0" borderId="23" xfId="3" applyNumberFormat="1" applyFont="1" applyBorder="1" applyAlignment="1">
      <alignment vertical="center"/>
    </xf>
    <xf numFmtId="179" fontId="7" fillId="0" borderId="15" xfId="3" applyNumberFormat="1" applyFont="1" applyBorder="1" applyAlignment="1">
      <alignment vertical="center"/>
    </xf>
    <xf numFmtId="0" fontId="10" fillId="0" borderId="14" xfId="1" applyNumberFormat="1" applyFont="1" applyFill="1" applyBorder="1" applyAlignment="1">
      <alignment horizontal="center" vertical="center" wrapText="1"/>
    </xf>
    <xf numFmtId="178" fontId="7" fillId="0" borderId="29" xfId="1" applyNumberFormat="1" applyFont="1" applyFill="1" applyBorder="1" applyAlignment="1">
      <alignment vertical="center"/>
    </xf>
    <xf numFmtId="0" fontId="7" fillId="0" borderId="30" xfId="1" applyNumberFormat="1" applyFont="1" applyBorder="1" applyAlignment="1">
      <alignment vertical="center"/>
    </xf>
    <xf numFmtId="10" fontId="7" fillId="0" borderId="29" xfId="3" applyNumberFormat="1" applyFont="1" applyBorder="1" applyAlignment="1">
      <alignment vertical="center"/>
    </xf>
    <xf numFmtId="178" fontId="7" fillId="0" borderId="30" xfId="1" applyNumberFormat="1" applyFont="1" applyFill="1" applyBorder="1" applyAlignment="1">
      <alignment vertical="center"/>
    </xf>
    <xf numFmtId="180" fontId="7" fillId="0" borderId="23" xfId="3" applyNumberFormat="1" applyFont="1" applyBorder="1" applyAlignment="1">
      <alignment vertical="center"/>
    </xf>
    <xf numFmtId="178" fontId="7" fillId="2" borderId="29" xfId="1" applyNumberFormat="1" applyFont="1" applyFill="1" applyBorder="1" applyAlignment="1">
      <alignment vertical="center"/>
    </xf>
    <xf numFmtId="9" fontId="7" fillId="0" borderId="29" xfId="3" applyFont="1" applyBorder="1" applyAlignment="1">
      <alignment vertical="center"/>
    </xf>
    <xf numFmtId="0" fontId="7" fillId="0" borderId="22" xfId="1" applyNumberFormat="1" applyFont="1" applyBorder="1" applyAlignment="1">
      <alignment horizontal="center" vertical="center"/>
    </xf>
    <xf numFmtId="178" fontId="7" fillId="0" borderId="24" xfId="4" applyNumberFormat="1" applyFont="1" applyBorder="1" applyAlignment="1">
      <alignment vertical="center"/>
    </xf>
    <xf numFmtId="178" fontId="7" fillId="0" borderId="23" xfId="4" applyNumberFormat="1" applyFont="1" applyBorder="1" applyAlignment="1">
      <alignment vertical="center"/>
    </xf>
    <xf numFmtId="178" fontId="7" fillId="0" borderId="30" xfId="4" applyNumberFormat="1" applyFont="1" applyBorder="1" applyAlignment="1">
      <alignment vertical="center"/>
    </xf>
    <xf numFmtId="178" fontId="7" fillId="0" borderId="29" xfId="4" applyNumberFormat="1" applyFont="1" applyBorder="1" applyAlignment="1">
      <alignment vertical="center"/>
    </xf>
    <xf numFmtId="178" fontId="11" fillId="3" borderId="42" xfId="1" applyNumberFormat="1" applyFont="1" applyFill="1" applyBorder="1" applyAlignment="1">
      <alignment vertical="center"/>
    </xf>
    <xf numFmtId="178" fontId="11" fillId="3" borderId="43" xfId="4" applyNumberFormat="1" applyFont="1" applyFill="1" applyBorder="1" applyAlignment="1">
      <alignment vertical="center"/>
    </xf>
    <xf numFmtId="178" fontId="11" fillId="3" borderId="42" xfId="4" applyNumberFormat="1" applyFont="1" applyFill="1" applyBorder="1" applyAlignment="1">
      <alignment vertical="center"/>
    </xf>
    <xf numFmtId="178" fontId="11" fillId="3" borderId="43" xfId="1" applyNumberFormat="1" applyFont="1" applyFill="1" applyBorder="1" applyAlignment="1">
      <alignment vertical="center"/>
    </xf>
    <xf numFmtId="0" fontId="2" fillId="3" borderId="0" xfId="2" applyFill="1">
      <alignment vertical="center"/>
    </xf>
    <xf numFmtId="0" fontId="7" fillId="0" borderId="0" xfId="1" applyNumberFormat="1" applyFont="1" applyBorder="1" applyAlignment="1">
      <alignment vertical="center"/>
    </xf>
    <xf numFmtId="0" fontId="7" fillId="0" borderId="0" xfId="1" applyNumberFormat="1" applyFont="1" applyFill="1" applyBorder="1" applyAlignment="1">
      <alignment horizontal="right" vertical="center"/>
    </xf>
    <xf numFmtId="9" fontId="7" fillId="0" borderId="0" xfId="3" applyFont="1" applyFill="1" applyBorder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0" fontId="2" fillId="0" borderId="0" xfId="2" applyFill="1">
      <alignment vertical="center"/>
    </xf>
    <xf numFmtId="41" fontId="2" fillId="0" borderId="0" xfId="4" applyFont="1" applyFill="1">
      <alignment vertical="center"/>
    </xf>
    <xf numFmtId="41" fontId="2" fillId="0" borderId="0" xfId="6" applyFont="1" applyFill="1">
      <alignment vertical="center"/>
    </xf>
    <xf numFmtId="178" fontId="2" fillId="0" borderId="0" xfId="2" applyNumberFormat="1" applyFill="1">
      <alignment vertical="center"/>
    </xf>
    <xf numFmtId="0" fontId="14" fillId="0" borderId="44" xfId="0" quotePrefix="1" applyFont="1" applyBorder="1" applyAlignment="1">
      <alignment horizontal="center" vertical="center" wrapText="1"/>
    </xf>
    <xf numFmtId="0" fontId="15" fillId="0" borderId="44" xfId="0" quotePrefix="1" applyFont="1" applyBorder="1" applyAlignment="1">
      <alignment vertical="center" wrapText="1"/>
    </xf>
    <xf numFmtId="0" fontId="15" fillId="0" borderId="44" xfId="0" applyFont="1" applyBorder="1" applyAlignment="1">
      <alignment vertical="center" wrapText="1"/>
    </xf>
    <xf numFmtId="181" fontId="15" fillId="0" borderId="44" xfId="0" applyNumberFormat="1" applyFont="1" applyBorder="1" applyAlignment="1">
      <alignment vertical="center" wrapText="1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>
      <alignment vertical="center"/>
    </xf>
    <xf numFmtId="0" fontId="13" fillId="0" borderId="44" xfId="0" quotePrefix="1" applyFont="1" applyBorder="1" applyAlignment="1">
      <alignment horizontal="center" vertical="center"/>
    </xf>
    <xf numFmtId="182" fontId="15" fillId="0" borderId="44" xfId="0" applyNumberFormat="1" applyFont="1" applyBorder="1" applyAlignment="1">
      <alignment vertical="center" wrapText="1"/>
    </xf>
    <xf numFmtId="0" fontId="16" fillId="0" borderId="0" xfId="7"/>
    <xf numFmtId="183" fontId="16" fillId="4" borderId="49" xfId="7" applyNumberFormat="1" applyFill="1" applyBorder="1" applyAlignment="1">
      <alignment horizontal="center" vertical="center"/>
    </xf>
    <xf numFmtId="183" fontId="16" fillId="0" borderId="44" xfId="7" applyNumberFormat="1" applyBorder="1" applyAlignment="1">
      <alignment horizontal="center" vertical="center"/>
    </xf>
    <xf numFmtId="183" fontId="16" fillId="0" borderId="51" xfId="7" applyNumberFormat="1" applyBorder="1" applyAlignment="1">
      <alignment vertical="center"/>
    </xf>
    <xf numFmtId="183" fontId="16" fillId="0" borderId="44" xfId="7" applyNumberFormat="1" applyBorder="1" applyAlignment="1">
      <alignment vertical="center"/>
    </xf>
    <xf numFmtId="184" fontId="16" fillId="0" borderId="44" xfId="7" applyNumberFormat="1" applyBorder="1" applyAlignment="1">
      <alignment vertical="center"/>
    </xf>
    <xf numFmtId="183" fontId="16" fillId="0" borderId="52" xfId="7" applyNumberFormat="1" applyBorder="1" applyAlignment="1">
      <alignment vertical="center" wrapText="1"/>
    </xf>
    <xf numFmtId="0" fontId="17" fillId="0" borderId="0" xfId="7" applyFont="1" applyAlignment="1">
      <alignment vertical="center"/>
    </xf>
    <xf numFmtId="183" fontId="16" fillId="0" borderId="51" xfId="7" applyNumberFormat="1" applyBorder="1" applyAlignment="1">
      <alignment horizontal="center" vertical="center"/>
    </xf>
    <xf numFmtId="183" fontId="16" fillId="0" borderId="52" xfId="7" applyNumberFormat="1" applyBorder="1" applyAlignment="1">
      <alignment horizontal="center" vertical="center" wrapText="1"/>
    </xf>
    <xf numFmtId="183" fontId="16" fillId="0" borderId="48" xfId="7" applyNumberFormat="1" applyBorder="1" applyAlignment="1">
      <alignment horizontal="center" vertical="center"/>
    </xf>
    <xf numFmtId="183" fontId="16" fillId="0" borderId="49" xfId="7" applyNumberFormat="1" applyBorder="1" applyAlignment="1">
      <alignment horizontal="center" vertical="center"/>
    </xf>
    <xf numFmtId="183" fontId="16" fillId="0" borderId="50" xfId="7" applyNumberFormat="1" applyBorder="1" applyAlignment="1">
      <alignment horizontal="center" vertical="center" wrapText="1"/>
    </xf>
    <xf numFmtId="185" fontId="16" fillId="0" borderId="44" xfId="7" applyNumberFormat="1" applyBorder="1" applyAlignment="1">
      <alignment vertical="center"/>
    </xf>
    <xf numFmtId="183" fontId="16" fillId="0" borderId="48" xfId="7" applyNumberFormat="1" applyBorder="1" applyAlignment="1">
      <alignment vertical="center"/>
    </xf>
    <xf numFmtId="183" fontId="16" fillId="0" borderId="49" xfId="7" applyNumberFormat="1" applyBorder="1" applyAlignment="1">
      <alignment vertical="center"/>
    </xf>
    <xf numFmtId="183" fontId="16" fillId="0" borderId="50" xfId="7" applyNumberFormat="1" applyBorder="1" applyAlignment="1">
      <alignment vertical="center" wrapText="1"/>
    </xf>
    <xf numFmtId="178" fontId="7" fillId="0" borderId="5" xfId="1" applyNumberFormat="1" applyFont="1" applyFill="1" applyBorder="1" applyAlignment="1">
      <alignment vertical="center"/>
    </xf>
    <xf numFmtId="178" fontId="7" fillId="0" borderId="23" xfId="1" applyNumberFormat="1" applyFont="1" applyFill="1" applyBorder="1" applyAlignment="1">
      <alignment vertical="center"/>
    </xf>
    <xf numFmtId="0" fontId="7" fillId="0" borderId="26" xfId="1" applyNumberFormat="1" applyFont="1" applyBorder="1" applyAlignment="1">
      <alignment horizontal="center" vertical="center"/>
    </xf>
    <xf numFmtId="0" fontId="7" fillId="0" borderId="27" xfId="1" applyNumberFormat="1" applyFont="1" applyBorder="1" applyAlignment="1">
      <alignment horizontal="center" vertical="center"/>
    </xf>
    <xf numFmtId="0" fontId="7" fillId="0" borderId="28" xfId="1" applyNumberFormat="1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7" fillId="0" borderId="6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7" fillId="0" borderId="7" xfId="1" applyNumberFormat="1" applyFont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center" vertical="center"/>
    </xf>
    <xf numFmtId="0" fontId="7" fillId="0" borderId="9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0" fontId="7" fillId="0" borderId="25" xfId="1" applyNumberFormat="1" applyFont="1" applyBorder="1" applyAlignment="1">
      <alignment horizontal="center" vertical="center" wrapText="1"/>
    </xf>
    <xf numFmtId="0" fontId="7" fillId="0" borderId="10" xfId="1" applyNumberFormat="1" applyFont="1" applyBorder="1" applyAlignment="1">
      <alignment horizontal="center" vertical="center" wrapText="1"/>
    </xf>
    <xf numFmtId="0" fontId="7" fillId="0" borderId="13" xfId="1" applyNumberFormat="1" applyFont="1" applyBorder="1" applyAlignment="1">
      <alignment horizontal="center" vertical="center" wrapText="1"/>
    </xf>
    <xf numFmtId="0" fontId="7" fillId="0" borderId="17" xfId="1" applyNumberFormat="1" applyFont="1" applyBorder="1" applyAlignment="1">
      <alignment horizontal="center" vertical="center" wrapText="1"/>
    </xf>
    <xf numFmtId="0" fontId="7" fillId="0" borderId="21" xfId="1" applyNumberFormat="1" applyFont="1" applyBorder="1" applyAlignment="1">
      <alignment horizontal="center" vertical="center" textRotation="255"/>
    </xf>
    <xf numFmtId="0" fontId="7" fillId="0" borderId="13" xfId="1" applyNumberFormat="1" applyFont="1" applyBorder="1" applyAlignment="1">
      <alignment horizontal="center" vertical="center" textRotation="255"/>
    </xf>
    <xf numFmtId="0" fontId="7" fillId="0" borderId="17" xfId="1" applyNumberFormat="1" applyFont="1" applyBorder="1" applyAlignment="1">
      <alignment horizontal="center" vertical="center" textRotation="255"/>
    </xf>
    <xf numFmtId="0" fontId="7" fillId="0" borderId="21" xfId="1" applyNumberFormat="1" applyFont="1" applyBorder="1" applyAlignment="1">
      <alignment horizontal="center" vertical="center" wrapText="1"/>
    </xf>
    <xf numFmtId="0" fontId="11" fillId="3" borderId="39" xfId="1" applyNumberFormat="1" applyFont="1" applyFill="1" applyBorder="1" applyAlignment="1">
      <alignment horizontal="center" vertical="center"/>
    </xf>
    <xf numFmtId="0" fontId="11" fillId="3" borderId="40" xfId="1" applyNumberFormat="1" applyFont="1" applyFill="1" applyBorder="1" applyAlignment="1">
      <alignment horizontal="center" vertical="center"/>
    </xf>
    <xf numFmtId="0" fontId="11" fillId="3" borderId="41" xfId="1" applyNumberFormat="1" applyFont="1" applyFill="1" applyBorder="1" applyAlignment="1">
      <alignment horizontal="center" vertical="center"/>
    </xf>
    <xf numFmtId="0" fontId="7" fillId="0" borderId="31" xfId="1" applyNumberFormat="1" applyFont="1" applyBorder="1" applyAlignment="1">
      <alignment horizontal="center" vertical="center"/>
    </xf>
    <xf numFmtId="0" fontId="7" fillId="0" borderId="32" xfId="1" applyNumberFormat="1" applyFont="1" applyBorder="1" applyAlignment="1">
      <alignment horizontal="center" vertical="center"/>
    </xf>
    <xf numFmtId="0" fontId="7" fillId="0" borderId="33" xfId="1" applyNumberFormat="1" applyFont="1" applyBorder="1" applyAlignment="1">
      <alignment horizontal="center" vertical="center"/>
    </xf>
    <xf numFmtId="0" fontId="7" fillId="0" borderId="34" xfId="1" applyNumberFormat="1" applyFont="1" applyBorder="1" applyAlignment="1">
      <alignment horizontal="center" vertical="center"/>
    </xf>
    <xf numFmtId="0" fontId="7" fillId="0" borderId="35" xfId="1" applyNumberFormat="1" applyFont="1" applyBorder="1" applyAlignment="1">
      <alignment horizontal="center" vertical="center"/>
    </xf>
    <xf numFmtId="0" fontId="7" fillId="0" borderId="36" xfId="1" applyNumberFormat="1" applyFont="1" applyBorder="1" applyAlignment="1">
      <alignment horizontal="center" vertical="center"/>
    </xf>
    <xf numFmtId="0" fontId="7" fillId="0" borderId="37" xfId="1" applyNumberFormat="1" applyFont="1" applyBorder="1" applyAlignment="1">
      <alignment horizontal="center" vertical="center"/>
    </xf>
    <xf numFmtId="0" fontId="9" fillId="0" borderId="38" xfId="5" applyBorder="1">
      <alignment vertical="center"/>
    </xf>
    <xf numFmtId="0" fontId="7" fillId="0" borderId="38" xfId="1" applyNumberFormat="1" applyFont="1" applyBorder="1" applyAlignment="1">
      <alignment horizontal="center" vertical="center"/>
    </xf>
    <xf numFmtId="0" fontId="0" fillId="0" borderId="0" xfId="0" quotePrefix="1">
      <alignment vertical="center"/>
    </xf>
    <xf numFmtId="0" fontId="0" fillId="0" borderId="0" xfId="0" quotePrefix="1" applyFont="1" applyAlignment="1">
      <alignment vertical="center"/>
    </xf>
    <xf numFmtId="0" fontId="13" fillId="0" borderId="44" xfId="0" quotePrefix="1" applyFont="1" applyBorder="1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0" fontId="14" fillId="0" borderId="44" xfId="0" quotePrefix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3" fontId="16" fillId="4" borderId="46" xfId="7" applyNumberFormat="1" applyFill="1" applyBorder="1" applyAlignment="1">
      <alignment horizontal="center" vertical="center"/>
    </xf>
    <xf numFmtId="183" fontId="16" fillId="4" borderId="47" xfId="7" applyNumberFormat="1" applyFill="1" applyBorder="1" applyAlignment="1">
      <alignment horizontal="center" vertical="center" wrapText="1"/>
    </xf>
    <xf numFmtId="183" fontId="16" fillId="4" borderId="50" xfId="7" applyNumberFormat="1" applyFill="1" applyBorder="1" applyAlignment="1">
      <alignment horizontal="center" vertical="center" wrapText="1"/>
    </xf>
    <xf numFmtId="183" fontId="16" fillId="4" borderId="45" xfId="7" applyNumberFormat="1" applyFill="1" applyBorder="1" applyAlignment="1">
      <alignment horizontal="center" vertical="center"/>
    </xf>
    <xf numFmtId="183" fontId="16" fillId="4" borderId="48" xfId="7" applyNumberFormat="1" applyFill="1" applyBorder="1" applyAlignment="1">
      <alignment horizontal="center" vertical="center"/>
    </xf>
    <xf numFmtId="183" fontId="16" fillId="4" borderId="49" xfId="7" applyNumberFormat="1" applyFill="1" applyBorder="1" applyAlignment="1">
      <alignment horizontal="center" vertical="center"/>
    </xf>
  </cellXfs>
  <cellStyles count="8">
    <cellStyle name="백분율 2" xfId="3"/>
    <cellStyle name="쉼표 [0] 2" xfId="4"/>
    <cellStyle name="쉼표 [0] 3" xfId="6"/>
    <cellStyle name="표준" xfId="0" builtinId="0"/>
    <cellStyle name="표준 2" xfId="5"/>
    <cellStyle name="표준 2 2" xfId="2"/>
    <cellStyle name="표준 6" xfId="7"/>
    <cellStyle name="표준_원가계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Zeros="0" tabSelected="1" view="pageBreakPreview" topLeftCell="D6" zoomScaleNormal="85" zoomScaleSheetLayoutView="100" workbookViewId="0">
      <selection activeCell="D16" sqref="D16"/>
    </sheetView>
  </sheetViews>
  <sheetFormatPr defaultRowHeight="22.5" customHeight="1" x14ac:dyDescent="0.3"/>
  <cols>
    <col min="1" max="2" width="10.625" style="1" customWidth="1"/>
    <col min="3" max="3" width="40.5" style="51" customWidth="1"/>
    <col min="4" max="4" width="38.125" style="51" customWidth="1"/>
    <col min="5" max="5" width="37.75" style="1" customWidth="1"/>
    <col min="6" max="6" width="9" style="1" bestFit="1" customWidth="1"/>
    <col min="7" max="7" width="32.25" style="51" customWidth="1"/>
    <col min="8" max="256" width="9" style="1"/>
    <col min="257" max="258" width="10.625" style="1" customWidth="1"/>
    <col min="259" max="259" width="40.5" style="1" customWidth="1"/>
    <col min="260" max="260" width="26.375" style="1" customWidth="1"/>
    <col min="261" max="261" width="37.75" style="1" customWidth="1"/>
    <col min="262" max="262" width="9" style="1" bestFit="1" customWidth="1"/>
    <col min="263" max="263" width="32.625" style="1" customWidth="1"/>
    <col min="264" max="512" width="9" style="1"/>
    <col min="513" max="514" width="10.625" style="1" customWidth="1"/>
    <col min="515" max="515" width="40.5" style="1" customWidth="1"/>
    <col min="516" max="516" width="26.375" style="1" customWidth="1"/>
    <col min="517" max="517" width="37.75" style="1" customWidth="1"/>
    <col min="518" max="518" width="9" style="1" bestFit="1" customWidth="1"/>
    <col min="519" max="519" width="32.625" style="1" customWidth="1"/>
    <col min="520" max="768" width="9" style="1"/>
    <col min="769" max="770" width="10.625" style="1" customWidth="1"/>
    <col min="771" max="771" width="40.5" style="1" customWidth="1"/>
    <col min="772" max="772" width="26.375" style="1" customWidth="1"/>
    <col min="773" max="773" width="37.75" style="1" customWidth="1"/>
    <col min="774" max="774" width="9" style="1" bestFit="1" customWidth="1"/>
    <col min="775" max="775" width="32.625" style="1" customWidth="1"/>
    <col min="776" max="1024" width="9" style="1"/>
    <col min="1025" max="1026" width="10.625" style="1" customWidth="1"/>
    <col min="1027" max="1027" width="40.5" style="1" customWidth="1"/>
    <col min="1028" max="1028" width="26.375" style="1" customWidth="1"/>
    <col min="1029" max="1029" width="37.75" style="1" customWidth="1"/>
    <col min="1030" max="1030" width="9" style="1" bestFit="1" customWidth="1"/>
    <col min="1031" max="1031" width="32.625" style="1" customWidth="1"/>
    <col min="1032" max="1280" width="9" style="1"/>
    <col min="1281" max="1282" width="10.625" style="1" customWidth="1"/>
    <col min="1283" max="1283" width="40.5" style="1" customWidth="1"/>
    <col min="1284" max="1284" width="26.375" style="1" customWidth="1"/>
    <col min="1285" max="1285" width="37.75" style="1" customWidth="1"/>
    <col min="1286" max="1286" width="9" style="1" bestFit="1" customWidth="1"/>
    <col min="1287" max="1287" width="32.625" style="1" customWidth="1"/>
    <col min="1288" max="1536" width="9" style="1"/>
    <col min="1537" max="1538" width="10.625" style="1" customWidth="1"/>
    <col min="1539" max="1539" width="40.5" style="1" customWidth="1"/>
    <col min="1540" max="1540" width="26.375" style="1" customWidth="1"/>
    <col min="1541" max="1541" width="37.75" style="1" customWidth="1"/>
    <col min="1542" max="1542" width="9" style="1" bestFit="1" customWidth="1"/>
    <col min="1543" max="1543" width="32.625" style="1" customWidth="1"/>
    <col min="1544" max="1792" width="9" style="1"/>
    <col min="1793" max="1794" width="10.625" style="1" customWidth="1"/>
    <col min="1795" max="1795" width="40.5" style="1" customWidth="1"/>
    <col min="1796" max="1796" width="26.375" style="1" customWidth="1"/>
    <col min="1797" max="1797" width="37.75" style="1" customWidth="1"/>
    <col min="1798" max="1798" width="9" style="1" bestFit="1" customWidth="1"/>
    <col min="1799" max="1799" width="32.625" style="1" customWidth="1"/>
    <col min="1800" max="2048" width="9" style="1"/>
    <col min="2049" max="2050" width="10.625" style="1" customWidth="1"/>
    <col min="2051" max="2051" width="40.5" style="1" customWidth="1"/>
    <col min="2052" max="2052" width="26.375" style="1" customWidth="1"/>
    <col min="2053" max="2053" width="37.75" style="1" customWidth="1"/>
    <col min="2054" max="2054" width="9" style="1" bestFit="1" customWidth="1"/>
    <col min="2055" max="2055" width="32.625" style="1" customWidth="1"/>
    <col min="2056" max="2304" width="9" style="1"/>
    <col min="2305" max="2306" width="10.625" style="1" customWidth="1"/>
    <col min="2307" max="2307" width="40.5" style="1" customWidth="1"/>
    <col min="2308" max="2308" width="26.375" style="1" customWidth="1"/>
    <col min="2309" max="2309" width="37.75" style="1" customWidth="1"/>
    <col min="2310" max="2310" width="9" style="1" bestFit="1" customWidth="1"/>
    <col min="2311" max="2311" width="32.625" style="1" customWidth="1"/>
    <col min="2312" max="2560" width="9" style="1"/>
    <col min="2561" max="2562" width="10.625" style="1" customWidth="1"/>
    <col min="2563" max="2563" width="40.5" style="1" customWidth="1"/>
    <col min="2564" max="2564" width="26.375" style="1" customWidth="1"/>
    <col min="2565" max="2565" width="37.75" style="1" customWidth="1"/>
    <col min="2566" max="2566" width="9" style="1" bestFit="1" customWidth="1"/>
    <col min="2567" max="2567" width="32.625" style="1" customWidth="1"/>
    <col min="2568" max="2816" width="9" style="1"/>
    <col min="2817" max="2818" width="10.625" style="1" customWidth="1"/>
    <col min="2819" max="2819" width="40.5" style="1" customWidth="1"/>
    <col min="2820" max="2820" width="26.375" style="1" customWidth="1"/>
    <col min="2821" max="2821" width="37.75" style="1" customWidth="1"/>
    <col min="2822" max="2822" width="9" style="1" bestFit="1" customWidth="1"/>
    <col min="2823" max="2823" width="32.625" style="1" customWidth="1"/>
    <col min="2824" max="3072" width="9" style="1"/>
    <col min="3073" max="3074" width="10.625" style="1" customWidth="1"/>
    <col min="3075" max="3075" width="40.5" style="1" customWidth="1"/>
    <col min="3076" max="3076" width="26.375" style="1" customWidth="1"/>
    <col min="3077" max="3077" width="37.75" style="1" customWidth="1"/>
    <col min="3078" max="3078" width="9" style="1" bestFit="1" customWidth="1"/>
    <col min="3079" max="3079" width="32.625" style="1" customWidth="1"/>
    <col min="3080" max="3328" width="9" style="1"/>
    <col min="3329" max="3330" width="10.625" style="1" customWidth="1"/>
    <col min="3331" max="3331" width="40.5" style="1" customWidth="1"/>
    <col min="3332" max="3332" width="26.375" style="1" customWidth="1"/>
    <col min="3333" max="3333" width="37.75" style="1" customWidth="1"/>
    <col min="3334" max="3334" width="9" style="1" bestFit="1" customWidth="1"/>
    <col min="3335" max="3335" width="32.625" style="1" customWidth="1"/>
    <col min="3336" max="3584" width="9" style="1"/>
    <col min="3585" max="3586" width="10.625" style="1" customWidth="1"/>
    <col min="3587" max="3587" width="40.5" style="1" customWidth="1"/>
    <col min="3588" max="3588" width="26.375" style="1" customWidth="1"/>
    <col min="3589" max="3589" width="37.75" style="1" customWidth="1"/>
    <col min="3590" max="3590" width="9" style="1" bestFit="1" customWidth="1"/>
    <col min="3591" max="3591" width="32.625" style="1" customWidth="1"/>
    <col min="3592" max="3840" width="9" style="1"/>
    <col min="3841" max="3842" width="10.625" style="1" customWidth="1"/>
    <col min="3843" max="3843" width="40.5" style="1" customWidth="1"/>
    <col min="3844" max="3844" width="26.375" style="1" customWidth="1"/>
    <col min="3845" max="3845" width="37.75" style="1" customWidth="1"/>
    <col min="3846" max="3846" width="9" style="1" bestFit="1" customWidth="1"/>
    <col min="3847" max="3847" width="32.625" style="1" customWidth="1"/>
    <col min="3848" max="4096" width="9" style="1"/>
    <col min="4097" max="4098" width="10.625" style="1" customWidth="1"/>
    <col min="4099" max="4099" width="40.5" style="1" customWidth="1"/>
    <col min="4100" max="4100" width="26.375" style="1" customWidth="1"/>
    <col min="4101" max="4101" width="37.75" style="1" customWidth="1"/>
    <col min="4102" max="4102" width="9" style="1" bestFit="1" customWidth="1"/>
    <col min="4103" max="4103" width="32.625" style="1" customWidth="1"/>
    <col min="4104" max="4352" width="9" style="1"/>
    <col min="4353" max="4354" width="10.625" style="1" customWidth="1"/>
    <col min="4355" max="4355" width="40.5" style="1" customWidth="1"/>
    <col min="4356" max="4356" width="26.375" style="1" customWidth="1"/>
    <col min="4357" max="4357" width="37.75" style="1" customWidth="1"/>
    <col min="4358" max="4358" width="9" style="1" bestFit="1" customWidth="1"/>
    <col min="4359" max="4359" width="32.625" style="1" customWidth="1"/>
    <col min="4360" max="4608" width="9" style="1"/>
    <col min="4609" max="4610" width="10.625" style="1" customWidth="1"/>
    <col min="4611" max="4611" width="40.5" style="1" customWidth="1"/>
    <col min="4612" max="4612" width="26.375" style="1" customWidth="1"/>
    <col min="4613" max="4613" width="37.75" style="1" customWidth="1"/>
    <col min="4614" max="4614" width="9" style="1" bestFit="1" customWidth="1"/>
    <col min="4615" max="4615" width="32.625" style="1" customWidth="1"/>
    <col min="4616" max="4864" width="9" style="1"/>
    <col min="4865" max="4866" width="10.625" style="1" customWidth="1"/>
    <col min="4867" max="4867" width="40.5" style="1" customWidth="1"/>
    <col min="4868" max="4868" width="26.375" style="1" customWidth="1"/>
    <col min="4869" max="4869" width="37.75" style="1" customWidth="1"/>
    <col min="4870" max="4870" width="9" style="1" bestFit="1" customWidth="1"/>
    <col min="4871" max="4871" width="32.625" style="1" customWidth="1"/>
    <col min="4872" max="5120" width="9" style="1"/>
    <col min="5121" max="5122" width="10.625" style="1" customWidth="1"/>
    <col min="5123" max="5123" width="40.5" style="1" customWidth="1"/>
    <col min="5124" max="5124" width="26.375" style="1" customWidth="1"/>
    <col min="5125" max="5125" width="37.75" style="1" customWidth="1"/>
    <col min="5126" max="5126" width="9" style="1" bestFit="1" customWidth="1"/>
    <col min="5127" max="5127" width="32.625" style="1" customWidth="1"/>
    <col min="5128" max="5376" width="9" style="1"/>
    <col min="5377" max="5378" width="10.625" style="1" customWidth="1"/>
    <col min="5379" max="5379" width="40.5" style="1" customWidth="1"/>
    <col min="5380" max="5380" width="26.375" style="1" customWidth="1"/>
    <col min="5381" max="5381" width="37.75" style="1" customWidth="1"/>
    <col min="5382" max="5382" width="9" style="1" bestFit="1" customWidth="1"/>
    <col min="5383" max="5383" width="32.625" style="1" customWidth="1"/>
    <col min="5384" max="5632" width="9" style="1"/>
    <col min="5633" max="5634" width="10.625" style="1" customWidth="1"/>
    <col min="5635" max="5635" width="40.5" style="1" customWidth="1"/>
    <col min="5636" max="5636" width="26.375" style="1" customWidth="1"/>
    <col min="5637" max="5637" width="37.75" style="1" customWidth="1"/>
    <col min="5638" max="5638" width="9" style="1" bestFit="1" customWidth="1"/>
    <col min="5639" max="5639" width="32.625" style="1" customWidth="1"/>
    <col min="5640" max="5888" width="9" style="1"/>
    <col min="5889" max="5890" width="10.625" style="1" customWidth="1"/>
    <col min="5891" max="5891" width="40.5" style="1" customWidth="1"/>
    <col min="5892" max="5892" width="26.375" style="1" customWidth="1"/>
    <col min="5893" max="5893" width="37.75" style="1" customWidth="1"/>
    <col min="5894" max="5894" width="9" style="1" bestFit="1" customWidth="1"/>
    <col min="5895" max="5895" width="32.625" style="1" customWidth="1"/>
    <col min="5896" max="6144" width="9" style="1"/>
    <col min="6145" max="6146" width="10.625" style="1" customWidth="1"/>
    <col min="6147" max="6147" width="40.5" style="1" customWidth="1"/>
    <col min="6148" max="6148" width="26.375" style="1" customWidth="1"/>
    <col min="6149" max="6149" width="37.75" style="1" customWidth="1"/>
    <col min="6150" max="6150" width="9" style="1" bestFit="1" customWidth="1"/>
    <col min="6151" max="6151" width="32.625" style="1" customWidth="1"/>
    <col min="6152" max="6400" width="9" style="1"/>
    <col min="6401" max="6402" width="10.625" style="1" customWidth="1"/>
    <col min="6403" max="6403" width="40.5" style="1" customWidth="1"/>
    <col min="6404" max="6404" width="26.375" style="1" customWidth="1"/>
    <col min="6405" max="6405" width="37.75" style="1" customWidth="1"/>
    <col min="6406" max="6406" width="9" style="1" bestFit="1" customWidth="1"/>
    <col min="6407" max="6407" width="32.625" style="1" customWidth="1"/>
    <col min="6408" max="6656" width="9" style="1"/>
    <col min="6657" max="6658" width="10.625" style="1" customWidth="1"/>
    <col min="6659" max="6659" width="40.5" style="1" customWidth="1"/>
    <col min="6660" max="6660" width="26.375" style="1" customWidth="1"/>
    <col min="6661" max="6661" width="37.75" style="1" customWidth="1"/>
    <col min="6662" max="6662" width="9" style="1" bestFit="1" customWidth="1"/>
    <col min="6663" max="6663" width="32.625" style="1" customWidth="1"/>
    <col min="6664" max="6912" width="9" style="1"/>
    <col min="6913" max="6914" width="10.625" style="1" customWidth="1"/>
    <col min="6915" max="6915" width="40.5" style="1" customWidth="1"/>
    <col min="6916" max="6916" width="26.375" style="1" customWidth="1"/>
    <col min="6917" max="6917" width="37.75" style="1" customWidth="1"/>
    <col min="6918" max="6918" width="9" style="1" bestFit="1" customWidth="1"/>
    <col min="6919" max="6919" width="32.625" style="1" customWidth="1"/>
    <col min="6920" max="7168" width="9" style="1"/>
    <col min="7169" max="7170" width="10.625" style="1" customWidth="1"/>
    <col min="7171" max="7171" width="40.5" style="1" customWidth="1"/>
    <col min="7172" max="7172" width="26.375" style="1" customWidth="1"/>
    <col min="7173" max="7173" width="37.75" style="1" customWidth="1"/>
    <col min="7174" max="7174" width="9" style="1" bestFit="1" customWidth="1"/>
    <col min="7175" max="7175" width="32.625" style="1" customWidth="1"/>
    <col min="7176" max="7424" width="9" style="1"/>
    <col min="7425" max="7426" width="10.625" style="1" customWidth="1"/>
    <col min="7427" max="7427" width="40.5" style="1" customWidth="1"/>
    <col min="7428" max="7428" width="26.375" style="1" customWidth="1"/>
    <col min="7429" max="7429" width="37.75" style="1" customWidth="1"/>
    <col min="7430" max="7430" width="9" style="1" bestFit="1" customWidth="1"/>
    <col min="7431" max="7431" width="32.625" style="1" customWidth="1"/>
    <col min="7432" max="7680" width="9" style="1"/>
    <col min="7681" max="7682" width="10.625" style="1" customWidth="1"/>
    <col min="7683" max="7683" width="40.5" style="1" customWidth="1"/>
    <col min="7684" max="7684" width="26.375" style="1" customWidth="1"/>
    <col min="7685" max="7685" width="37.75" style="1" customWidth="1"/>
    <col min="7686" max="7686" width="9" style="1" bestFit="1" customWidth="1"/>
    <col min="7687" max="7687" width="32.625" style="1" customWidth="1"/>
    <col min="7688" max="7936" width="9" style="1"/>
    <col min="7937" max="7938" width="10.625" style="1" customWidth="1"/>
    <col min="7939" max="7939" width="40.5" style="1" customWidth="1"/>
    <col min="7940" max="7940" width="26.375" style="1" customWidth="1"/>
    <col min="7941" max="7941" width="37.75" style="1" customWidth="1"/>
    <col min="7942" max="7942" width="9" style="1" bestFit="1" customWidth="1"/>
    <col min="7943" max="7943" width="32.625" style="1" customWidth="1"/>
    <col min="7944" max="8192" width="9" style="1"/>
    <col min="8193" max="8194" width="10.625" style="1" customWidth="1"/>
    <col min="8195" max="8195" width="40.5" style="1" customWidth="1"/>
    <col min="8196" max="8196" width="26.375" style="1" customWidth="1"/>
    <col min="8197" max="8197" width="37.75" style="1" customWidth="1"/>
    <col min="8198" max="8198" width="9" style="1" bestFit="1" customWidth="1"/>
    <col min="8199" max="8199" width="32.625" style="1" customWidth="1"/>
    <col min="8200" max="8448" width="9" style="1"/>
    <col min="8449" max="8450" width="10.625" style="1" customWidth="1"/>
    <col min="8451" max="8451" width="40.5" style="1" customWidth="1"/>
    <col min="8452" max="8452" width="26.375" style="1" customWidth="1"/>
    <col min="8453" max="8453" width="37.75" style="1" customWidth="1"/>
    <col min="8454" max="8454" width="9" style="1" bestFit="1" customWidth="1"/>
    <col min="8455" max="8455" width="32.625" style="1" customWidth="1"/>
    <col min="8456" max="8704" width="9" style="1"/>
    <col min="8705" max="8706" width="10.625" style="1" customWidth="1"/>
    <col min="8707" max="8707" width="40.5" style="1" customWidth="1"/>
    <col min="8708" max="8708" width="26.375" style="1" customWidth="1"/>
    <col min="8709" max="8709" width="37.75" style="1" customWidth="1"/>
    <col min="8710" max="8710" width="9" style="1" bestFit="1" customWidth="1"/>
    <col min="8711" max="8711" width="32.625" style="1" customWidth="1"/>
    <col min="8712" max="8960" width="9" style="1"/>
    <col min="8961" max="8962" width="10.625" style="1" customWidth="1"/>
    <col min="8963" max="8963" width="40.5" style="1" customWidth="1"/>
    <col min="8964" max="8964" width="26.375" style="1" customWidth="1"/>
    <col min="8965" max="8965" width="37.75" style="1" customWidth="1"/>
    <col min="8966" max="8966" width="9" style="1" bestFit="1" customWidth="1"/>
    <col min="8967" max="8967" width="32.625" style="1" customWidth="1"/>
    <col min="8968" max="9216" width="9" style="1"/>
    <col min="9217" max="9218" width="10.625" style="1" customWidth="1"/>
    <col min="9219" max="9219" width="40.5" style="1" customWidth="1"/>
    <col min="9220" max="9220" width="26.375" style="1" customWidth="1"/>
    <col min="9221" max="9221" width="37.75" style="1" customWidth="1"/>
    <col min="9222" max="9222" width="9" style="1" bestFit="1" customWidth="1"/>
    <col min="9223" max="9223" width="32.625" style="1" customWidth="1"/>
    <col min="9224" max="9472" width="9" style="1"/>
    <col min="9473" max="9474" width="10.625" style="1" customWidth="1"/>
    <col min="9475" max="9475" width="40.5" style="1" customWidth="1"/>
    <col min="9476" max="9476" width="26.375" style="1" customWidth="1"/>
    <col min="9477" max="9477" width="37.75" style="1" customWidth="1"/>
    <col min="9478" max="9478" width="9" style="1" bestFit="1" customWidth="1"/>
    <col min="9479" max="9479" width="32.625" style="1" customWidth="1"/>
    <col min="9480" max="9728" width="9" style="1"/>
    <col min="9729" max="9730" width="10.625" style="1" customWidth="1"/>
    <col min="9731" max="9731" width="40.5" style="1" customWidth="1"/>
    <col min="9732" max="9732" width="26.375" style="1" customWidth="1"/>
    <col min="9733" max="9733" width="37.75" style="1" customWidth="1"/>
    <col min="9734" max="9734" width="9" style="1" bestFit="1" customWidth="1"/>
    <col min="9735" max="9735" width="32.625" style="1" customWidth="1"/>
    <col min="9736" max="9984" width="9" style="1"/>
    <col min="9985" max="9986" width="10.625" style="1" customWidth="1"/>
    <col min="9987" max="9987" width="40.5" style="1" customWidth="1"/>
    <col min="9988" max="9988" width="26.375" style="1" customWidth="1"/>
    <col min="9989" max="9989" width="37.75" style="1" customWidth="1"/>
    <col min="9990" max="9990" width="9" style="1" bestFit="1" customWidth="1"/>
    <col min="9991" max="9991" width="32.625" style="1" customWidth="1"/>
    <col min="9992" max="10240" width="9" style="1"/>
    <col min="10241" max="10242" width="10.625" style="1" customWidth="1"/>
    <col min="10243" max="10243" width="40.5" style="1" customWidth="1"/>
    <col min="10244" max="10244" width="26.375" style="1" customWidth="1"/>
    <col min="10245" max="10245" width="37.75" style="1" customWidth="1"/>
    <col min="10246" max="10246" width="9" style="1" bestFit="1" customWidth="1"/>
    <col min="10247" max="10247" width="32.625" style="1" customWidth="1"/>
    <col min="10248" max="10496" width="9" style="1"/>
    <col min="10497" max="10498" width="10.625" style="1" customWidth="1"/>
    <col min="10499" max="10499" width="40.5" style="1" customWidth="1"/>
    <col min="10500" max="10500" width="26.375" style="1" customWidth="1"/>
    <col min="10501" max="10501" width="37.75" style="1" customWidth="1"/>
    <col min="10502" max="10502" width="9" style="1" bestFit="1" customWidth="1"/>
    <col min="10503" max="10503" width="32.625" style="1" customWidth="1"/>
    <col min="10504" max="10752" width="9" style="1"/>
    <col min="10753" max="10754" width="10.625" style="1" customWidth="1"/>
    <col min="10755" max="10755" width="40.5" style="1" customWidth="1"/>
    <col min="10756" max="10756" width="26.375" style="1" customWidth="1"/>
    <col min="10757" max="10757" width="37.75" style="1" customWidth="1"/>
    <col min="10758" max="10758" width="9" style="1" bestFit="1" customWidth="1"/>
    <col min="10759" max="10759" width="32.625" style="1" customWidth="1"/>
    <col min="10760" max="11008" width="9" style="1"/>
    <col min="11009" max="11010" width="10.625" style="1" customWidth="1"/>
    <col min="11011" max="11011" width="40.5" style="1" customWidth="1"/>
    <col min="11012" max="11012" width="26.375" style="1" customWidth="1"/>
    <col min="11013" max="11013" width="37.75" style="1" customWidth="1"/>
    <col min="11014" max="11014" width="9" style="1" bestFit="1" customWidth="1"/>
    <col min="11015" max="11015" width="32.625" style="1" customWidth="1"/>
    <col min="11016" max="11264" width="9" style="1"/>
    <col min="11265" max="11266" width="10.625" style="1" customWidth="1"/>
    <col min="11267" max="11267" width="40.5" style="1" customWidth="1"/>
    <col min="11268" max="11268" width="26.375" style="1" customWidth="1"/>
    <col min="11269" max="11269" width="37.75" style="1" customWidth="1"/>
    <col min="11270" max="11270" width="9" style="1" bestFit="1" customWidth="1"/>
    <col min="11271" max="11271" width="32.625" style="1" customWidth="1"/>
    <col min="11272" max="11520" width="9" style="1"/>
    <col min="11521" max="11522" width="10.625" style="1" customWidth="1"/>
    <col min="11523" max="11523" width="40.5" style="1" customWidth="1"/>
    <col min="11524" max="11524" width="26.375" style="1" customWidth="1"/>
    <col min="11525" max="11525" width="37.75" style="1" customWidth="1"/>
    <col min="11526" max="11526" width="9" style="1" bestFit="1" customWidth="1"/>
    <col min="11527" max="11527" width="32.625" style="1" customWidth="1"/>
    <col min="11528" max="11776" width="9" style="1"/>
    <col min="11777" max="11778" width="10.625" style="1" customWidth="1"/>
    <col min="11779" max="11779" width="40.5" style="1" customWidth="1"/>
    <col min="11780" max="11780" width="26.375" style="1" customWidth="1"/>
    <col min="11781" max="11781" width="37.75" style="1" customWidth="1"/>
    <col min="11782" max="11782" width="9" style="1" bestFit="1" customWidth="1"/>
    <col min="11783" max="11783" width="32.625" style="1" customWidth="1"/>
    <col min="11784" max="12032" width="9" style="1"/>
    <col min="12033" max="12034" width="10.625" style="1" customWidth="1"/>
    <col min="12035" max="12035" width="40.5" style="1" customWidth="1"/>
    <col min="12036" max="12036" width="26.375" style="1" customWidth="1"/>
    <col min="12037" max="12037" width="37.75" style="1" customWidth="1"/>
    <col min="12038" max="12038" width="9" style="1" bestFit="1" customWidth="1"/>
    <col min="12039" max="12039" width="32.625" style="1" customWidth="1"/>
    <col min="12040" max="12288" width="9" style="1"/>
    <col min="12289" max="12290" width="10.625" style="1" customWidth="1"/>
    <col min="12291" max="12291" width="40.5" style="1" customWidth="1"/>
    <col min="12292" max="12292" width="26.375" style="1" customWidth="1"/>
    <col min="12293" max="12293" width="37.75" style="1" customWidth="1"/>
    <col min="12294" max="12294" width="9" style="1" bestFit="1" customWidth="1"/>
    <col min="12295" max="12295" width="32.625" style="1" customWidth="1"/>
    <col min="12296" max="12544" width="9" style="1"/>
    <col min="12545" max="12546" width="10.625" style="1" customWidth="1"/>
    <col min="12547" max="12547" width="40.5" style="1" customWidth="1"/>
    <col min="12548" max="12548" width="26.375" style="1" customWidth="1"/>
    <col min="12549" max="12549" width="37.75" style="1" customWidth="1"/>
    <col min="12550" max="12550" width="9" style="1" bestFit="1" customWidth="1"/>
    <col min="12551" max="12551" width="32.625" style="1" customWidth="1"/>
    <col min="12552" max="12800" width="9" style="1"/>
    <col min="12801" max="12802" width="10.625" style="1" customWidth="1"/>
    <col min="12803" max="12803" width="40.5" style="1" customWidth="1"/>
    <col min="12804" max="12804" width="26.375" style="1" customWidth="1"/>
    <col min="12805" max="12805" width="37.75" style="1" customWidth="1"/>
    <col min="12806" max="12806" width="9" style="1" bestFit="1" customWidth="1"/>
    <col min="12807" max="12807" width="32.625" style="1" customWidth="1"/>
    <col min="12808" max="13056" width="9" style="1"/>
    <col min="13057" max="13058" width="10.625" style="1" customWidth="1"/>
    <col min="13059" max="13059" width="40.5" style="1" customWidth="1"/>
    <col min="13060" max="13060" width="26.375" style="1" customWidth="1"/>
    <col min="13061" max="13061" width="37.75" style="1" customWidth="1"/>
    <col min="13062" max="13062" width="9" style="1" bestFit="1" customWidth="1"/>
    <col min="13063" max="13063" width="32.625" style="1" customWidth="1"/>
    <col min="13064" max="13312" width="9" style="1"/>
    <col min="13313" max="13314" width="10.625" style="1" customWidth="1"/>
    <col min="13315" max="13315" width="40.5" style="1" customWidth="1"/>
    <col min="13316" max="13316" width="26.375" style="1" customWidth="1"/>
    <col min="13317" max="13317" width="37.75" style="1" customWidth="1"/>
    <col min="13318" max="13318" width="9" style="1" bestFit="1" customWidth="1"/>
    <col min="13319" max="13319" width="32.625" style="1" customWidth="1"/>
    <col min="13320" max="13568" width="9" style="1"/>
    <col min="13569" max="13570" width="10.625" style="1" customWidth="1"/>
    <col min="13571" max="13571" width="40.5" style="1" customWidth="1"/>
    <col min="13572" max="13572" width="26.375" style="1" customWidth="1"/>
    <col min="13573" max="13573" width="37.75" style="1" customWidth="1"/>
    <col min="13574" max="13574" width="9" style="1" bestFit="1" customWidth="1"/>
    <col min="13575" max="13575" width="32.625" style="1" customWidth="1"/>
    <col min="13576" max="13824" width="9" style="1"/>
    <col min="13825" max="13826" width="10.625" style="1" customWidth="1"/>
    <col min="13827" max="13827" width="40.5" style="1" customWidth="1"/>
    <col min="13828" max="13828" width="26.375" style="1" customWidth="1"/>
    <col min="13829" max="13829" width="37.75" style="1" customWidth="1"/>
    <col min="13830" max="13830" width="9" style="1" bestFit="1" customWidth="1"/>
    <col min="13831" max="13831" width="32.625" style="1" customWidth="1"/>
    <col min="13832" max="14080" width="9" style="1"/>
    <col min="14081" max="14082" width="10.625" style="1" customWidth="1"/>
    <col min="14083" max="14083" width="40.5" style="1" customWidth="1"/>
    <col min="14084" max="14084" width="26.375" style="1" customWidth="1"/>
    <col min="14085" max="14085" width="37.75" style="1" customWidth="1"/>
    <col min="14086" max="14086" width="9" style="1" bestFit="1" customWidth="1"/>
    <col min="14087" max="14087" width="32.625" style="1" customWidth="1"/>
    <col min="14088" max="14336" width="9" style="1"/>
    <col min="14337" max="14338" width="10.625" style="1" customWidth="1"/>
    <col min="14339" max="14339" width="40.5" style="1" customWidth="1"/>
    <col min="14340" max="14340" width="26.375" style="1" customWidth="1"/>
    <col min="14341" max="14341" width="37.75" style="1" customWidth="1"/>
    <col min="14342" max="14342" width="9" style="1" bestFit="1" customWidth="1"/>
    <col min="14343" max="14343" width="32.625" style="1" customWidth="1"/>
    <col min="14344" max="14592" width="9" style="1"/>
    <col min="14593" max="14594" width="10.625" style="1" customWidth="1"/>
    <col min="14595" max="14595" width="40.5" style="1" customWidth="1"/>
    <col min="14596" max="14596" width="26.375" style="1" customWidth="1"/>
    <col min="14597" max="14597" width="37.75" style="1" customWidth="1"/>
    <col min="14598" max="14598" width="9" style="1" bestFit="1" customWidth="1"/>
    <col min="14599" max="14599" width="32.625" style="1" customWidth="1"/>
    <col min="14600" max="14848" width="9" style="1"/>
    <col min="14849" max="14850" width="10.625" style="1" customWidth="1"/>
    <col min="14851" max="14851" width="40.5" style="1" customWidth="1"/>
    <col min="14852" max="14852" width="26.375" style="1" customWidth="1"/>
    <col min="14853" max="14853" width="37.75" style="1" customWidth="1"/>
    <col min="14854" max="14854" width="9" style="1" bestFit="1" customWidth="1"/>
    <col min="14855" max="14855" width="32.625" style="1" customWidth="1"/>
    <col min="14856" max="15104" width="9" style="1"/>
    <col min="15105" max="15106" width="10.625" style="1" customWidth="1"/>
    <col min="15107" max="15107" width="40.5" style="1" customWidth="1"/>
    <col min="15108" max="15108" width="26.375" style="1" customWidth="1"/>
    <col min="15109" max="15109" width="37.75" style="1" customWidth="1"/>
    <col min="15110" max="15110" width="9" style="1" bestFit="1" customWidth="1"/>
    <col min="15111" max="15111" width="32.625" style="1" customWidth="1"/>
    <col min="15112" max="15360" width="9" style="1"/>
    <col min="15361" max="15362" width="10.625" style="1" customWidth="1"/>
    <col min="15363" max="15363" width="40.5" style="1" customWidth="1"/>
    <col min="15364" max="15364" width="26.375" style="1" customWidth="1"/>
    <col min="15365" max="15365" width="37.75" style="1" customWidth="1"/>
    <col min="15366" max="15366" width="9" style="1" bestFit="1" customWidth="1"/>
    <col min="15367" max="15367" width="32.625" style="1" customWidth="1"/>
    <col min="15368" max="15616" width="9" style="1"/>
    <col min="15617" max="15618" width="10.625" style="1" customWidth="1"/>
    <col min="15619" max="15619" width="40.5" style="1" customWidth="1"/>
    <col min="15620" max="15620" width="26.375" style="1" customWidth="1"/>
    <col min="15621" max="15621" width="37.75" style="1" customWidth="1"/>
    <col min="15622" max="15622" width="9" style="1" bestFit="1" customWidth="1"/>
    <col min="15623" max="15623" width="32.625" style="1" customWidth="1"/>
    <col min="15624" max="15872" width="9" style="1"/>
    <col min="15873" max="15874" width="10.625" style="1" customWidth="1"/>
    <col min="15875" max="15875" width="40.5" style="1" customWidth="1"/>
    <col min="15876" max="15876" width="26.375" style="1" customWidth="1"/>
    <col min="15877" max="15877" width="37.75" style="1" customWidth="1"/>
    <col min="15878" max="15878" width="9" style="1" bestFit="1" customWidth="1"/>
    <col min="15879" max="15879" width="32.625" style="1" customWidth="1"/>
    <col min="15880" max="16128" width="9" style="1"/>
    <col min="16129" max="16130" width="10.625" style="1" customWidth="1"/>
    <col min="16131" max="16131" width="40.5" style="1" customWidth="1"/>
    <col min="16132" max="16132" width="26.375" style="1" customWidth="1"/>
    <col min="16133" max="16133" width="37.75" style="1" customWidth="1"/>
    <col min="16134" max="16134" width="9" style="1" bestFit="1" customWidth="1"/>
    <col min="16135" max="16135" width="32.625" style="1" customWidth="1"/>
    <col min="16136" max="16384" width="9" style="1"/>
  </cols>
  <sheetData>
    <row r="1" spans="1:7" ht="22.5" customHeight="1" x14ac:dyDescent="0.3">
      <c r="A1" s="87" t="s">
        <v>0</v>
      </c>
      <c r="B1" s="87"/>
      <c r="C1" s="87"/>
      <c r="D1" s="87"/>
      <c r="E1" s="87"/>
      <c r="F1" s="87"/>
      <c r="G1" s="87"/>
    </row>
    <row r="2" spans="1:7" ht="22.5" customHeight="1" x14ac:dyDescent="0.3">
      <c r="A2" s="2" t="s">
        <v>1</v>
      </c>
      <c r="B2" s="3"/>
      <c r="C2" s="4"/>
      <c r="D2" s="5"/>
      <c r="G2" s="4"/>
    </row>
    <row r="3" spans="1:7" ht="24.95" customHeight="1" x14ac:dyDescent="0.3">
      <c r="A3" s="88" t="s">
        <v>2</v>
      </c>
      <c r="B3" s="89"/>
      <c r="C3" s="90"/>
      <c r="D3" s="94" t="s">
        <v>3</v>
      </c>
      <c r="E3" s="89" t="s">
        <v>4</v>
      </c>
      <c r="F3" s="90"/>
      <c r="G3" s="94" t="s">
        <v>5</v>
      </c>
    </row>
    <row r="4" spans="1:7" ht="24.95" customHeight="1" x14ac:dyDescent="0.3">
      <c r="A4" s="91"/>
      <c r="B4" s="92"/>
      <c r="C4" s="93"/>
      <c r="D4" s="95"/>
      <c r="E4" s="92"/>
      <c r="F4" s="93"/>
      <c r="G4" s="95"/>
    </row>
    <row r="5" spans="1:7" ht="22.5" customHeight="1" x14ac:dyDescent="0.3">
      <c r="A5" s="96" t="s">
        <v>6</v>
      </c>
      <c r="B5" s="99" t="s">
        <v>7</v>
      </c>
      <c r="C5" s="6" t="s">
        <v>8</v>
      </c>
      <c r="D5" s="82">
        <f>공종별집계표!F5</f>
        <v>0</v>
      </c>
      <c r="E5" s="7"/>
      <c r="F5" s="8"/>
      <c r="G5" s="9"/>
    </row>
    <row r="6" spans="1:7" ht="22.5" customHeight="1" x14ac:dyDescent="0.3">
      <c r="A6" s="97"/>
      <c r="B6" s="100"/>
      <c r="C6" s="10" t="s">
        <v>9</v>
      </c>
      <c r="D6" s="11"/>
      <c r="E6" s="12"/>
      <c r="F6" s="13"/>
      <c r="G6" s="14"/>
    </row>
    <row r="7" spans="1:7" ht="22.5" customHeight="1" x14ac:dyDescent="0.3">
      <c r="A7" s="97"/>
      <c r="B7" s="100"/>
      <c r="C7" s="10" t="s">
        <v>10</v>
      </c>
      <c r="D7" s="11"/>
      <c r="E7" s="12"/>
      <c r="F7" s="13"/>
      <c r="G7" s="14"/>
    </row>
    <row r="8" spans="1:7" ht="22.5" customHeight="1" x14ac:dyDescent="0.3">
      <c r="A8" s="97"/>
      <c r="B8" s="101"/>
      <c r="C8" s="15" t="s">
        <v>11</v>
      </c>
      <c r="D8" s="16">
        <f>D5+D6-D7</f>
        <v>0</v>
      </c>
      <c r="E8" s="17"/>
      <c r="F8" s="18"/>
      <c r="G8" s="19"/>
    </row>
    <row r="9" spans="1:7" ht="22.5" customHeight="1" x14ac:dyDescent="0.3">
      <c r="A9" s="97"/>
      <c r="B9" s="102" t="s">
        <v>12</v>
      </c>
      <c r="C9" s="20" t="s">
        <v>13</v>
      </c>
      <c r="D9" s="83">
        <f>공종별집계표!H5</f>
        <v>0</v>
      </c>
      <c r="E9" s="22"/>
      <c r="F9" s="23"/>
      <c r="G9" s="24"/>
    </row>
    <row r="10" spans="1:7" ht="22.5" customHeight="1" x14ac:dyDescent="0.3">
      <c r="A10" s="97"/>
      <c r="B10" s="103"/>
      <c r="C10" s="10" t="s">
        <v>14</v>
      </c>
      <c r="D10" s="11">
        <f>INT(D9*$F$10)</f>
        <v>0</v>
      </c>
      <c r="E10" s="12" t="s">
        <v>15</v>
      </c>
      <c r="F10" s="25">
        <v>0.08</v>
      </c>
      <c r="G10" s="14"/>
    </row>
    <row r="11" spans="1:7" ht="22.5" customHeight="1" x14ac:dyDescent="0.3">
      <c r="A11" s="97"/>
      <c r="B11" s="104"/>
      <c r="C11" s="15" t="s">
        <v>11</v>
      </c>
      <c r="D11" s="16">
        <f>SUM(D9:D10)</f>
        <v>0</v>
      </c>
      <c r="E11" s="17"/>
      <c r="F11" s="26"/>
      <c r="G11" s="19"/>
    </row>
    <row r="12" spans="1:7" ht="22.5" customHeight="1" x14ac:dyDescent="0.3">
      <c r="A12" s="97"/>
      <c r="B12" s="105" t="s">
        <v>16</v>
      </c>
      <c r="C12" s="10" t="s">
        <v>17</v>
      </c>
      <c r="D12" s="83">
        <f>공종별집계표!J5</f>
        <v>0</v>
      </c>
      <c r="E12" s="22"/>
      <c r="F12" s="27"/>
      <c r="G12" s="24"/>
    </row>
    <row r="13" spans="1:7" ht="22.5" customHeight="1" x14ac:dyDescent="0.3">
      <c r="A13" s="97"/>
      <c r="B13" s="100"/>
      <c r="C13" s="10" t="s">
        <v>18</v>
      </c>
      <c r="D13" s="11">
        <f>INT(D11*$F$13)</f>
        <v>0</v>
      </c>
      <c r="E13" s="12" t="s">
        <v>19</v>
      </c>
      <c r="F13" s="25">
        <v>3.73E-2</v>
      </c>
      <c r="G13" s="14"/>
    </row>
    <row r="14" spans="1:7" ht="22.5" customHeight="1" x14ac:dyDescent="0.3">
      <c r="A14" s="97"/>
      <c r="B14" s="100"/>
      <c r="C14" s="10" t="s">
        <v>20</v>
      </c>
      <c r="D14" s="11">
        <f>INT(D11*$F$14)</f>
        <v>0</v>
      </c>
      <c r="E14" s="12" t="s">
        <v>19</v>
      </c>
      <c r="F14" s="25">
        <v>8.6999999999999994E-3</v>
      </c>
      <c r="G14" s="14"/>
    </row>
    <row r="15" spans="1:7" ht="22.5" customHeight="1" x14ac:dyDescent="0.3">
      <c r="A15" s="97"/>
      <c r="B15" s="100"/>
      <c r="C15" s="10" t="s">
        <v>21</v>
      </c>
      <c r="D15" s="11">
        <v>10527890</v>
      </c>
      <c r="E15" s="12" t="s">
        <v>22</v>
      </c>
      <c r="F15" s="28">
        <v>3.3349999999999998E-2</v>
      </c>
      <c r="G15" s="14"/>
    </row>
    <row r="16" spans="1:7" ht="22.5" customHeight="1" x14ac:dyDescent="0.3">
      <c r="A16" s="97"/>
      <c r="B16" s="100"/>
      <c r="C16" s="10" t="s">
        <v>23</v>
      </c>
      <c r="D16" s="11">
        <v>1079108</v>
      </c>
      <c r="E16" s="12" t="s">
        <v>24</v>
      </c>
      <c r="F16" s="25">
        <v>0.10249999999999999</v>
      </c>
      <c r="G16" s="14"/>
    </row>
    <row r="17" spans="1:7" ht="22.5" customHeight="1" x14ac:dyDescent="0.3">
      <c r="A17" s="97"/>
      <c r="B17" s="100"/>
      <c r="C17" s="10" t="s">
        <v>25</v>
      </c>
      <c r="D17" s="11">
        <v>14205551</v>
      </c>
      <c r="E17" s="12" t="s">
        <v>22</v>
      </c>
      <c r="F17" s="25">
        <v>4.4999999999999998E-2</v>
      </c>
      <c r="G17" s="14"/>
    </row>
    <row r="18" spans="1:7" ht="22.5" customHeight="1" x14ac:dyDescent="0.3">
      <c r="A18" s="97"/>
      <c r="B18" s="100"/>
      <c r="C18" s="10" t="s">
        <v>26</v>
      </c>
      <c r="D18" s="11">
        <v>7260615</v>
      </c>
      <c r="E18" s="12" t="s">
        <v>27</v>
      </c>
      <c r="F18" s="25">
        <v>2.3E-2</v>
      </c>
      <c r="G18" s="14"/>
    </row>
    <row r="19" spans="1:7" ht="22.5" customHeight="1" x14ac:dyDescent="0.3">
      <c r="A19" s="97"/>
      <c r="B19" s="100"/>
      <c r="C19" s="10" t="s">
        <v>28</v>
      </c>
      <c r="D19" s="11">
        <v>10424289</v>
      </c>
      <c r="E19" s="12" t="s">
        <v>29</v>
      </c>
      <c r="F19" s="25">
        <v>2.93E-2</v>
      </c>
      <c r="G19" s="12"/>
    </row>
    <row r="20" spans="1:7" ht="22.5" customHeight="1" x14ac:dyDescent="0.3">
      <c r="A20" s="97"/>
      <c r="B20" s="100"/>
      <c r="C20" s="10" t="s">
        <v>30</v>
      </c>
      <c r="D20" s="11">
        <f>INT((D8+D11)*$F$20)</f>
        <v>0</v>
      </c>
      <c r="E20" s="12" t="s">
        <v>31</v>
      </c>
      <c r="F20" s="25">
        <v>5.6000000000000001E-2</v>
      </c>
      <c r="G20" s="14"/>
    </row>
    <row r="21" spans="1:7" ht="22.5" customHeight="1" x14ac:dyDescent="0.3">
      <c r="A21" s="97"/>
      <c r="B21" s="100"/>
      <c r="C21" s="10" t="s">
        <v>32</v>
      </c>
      <c r="D21" s="11">
        <f>INT((D8+D9+D12)*$F$21)</f>
        <v>0</v>
      </c>
      <c r="E21" s="12" t="s">
        <v>33</v>
      </c>
      <c r="F21" s="25">
        <v>3.0000000000000001E-3</v>
      </c>
      <c r="G21" s="14"/>
    </row>
    <row r="22" spans="1:7" ht="22.5" hidden="1" customHeight="1" x14ac:dyDescent="0.3">
      <c r="A22" s="97"/>
      <c r="B22" s="100"/>
      <c r="C22" s="10" t="s">
        <v>34</v>
      </c>
      <c r="D22" s="11"/>
      <c r="E22" s="12" t="s">
        <v>33</v>
      </c>
      <c r="F22" s="25">
        <v>1.93E-4</v>
      </c>
      <c r="G22" s="14"/>
    </row>
    <row r="23" spans="1:7" ht="22.5" customHeight="1" x14ac:dyDescent="0.3">
      <c r="A23" s="97"/>
      <c r="B23" s="100"/>
      <c r="C23" s="29" t="s">
        <v>35</v>
      </c>
      <c r="D23" s="11">
        <f>INT((D8+D9+D12)*$F$23)</f>
        <v>0</v>
      </c>
      <c r="E23" s="12" t="s">
        <v>33</v>
      </c>
      <c r="F23" s="28">
        <v>8.0999999999999996E-4</v>
      </c>
      <c r="G23" s="14"/>
    </row>
    <row r="24" spans="1:7" ht="22.5" customHeight="1" x14ac:dyDescent="0.3">
      <c r="A24" s="97"/>
      <c r="B24" s="100"/>
      <c r="C24" s="29" t="s">
        <v>36</v>
      </c>
      <c r="D24" s="11">
        <f>INT((D8+D9+D12)*$F$24)</f>
        <v>0</v>
      </c>
      <c r="E24" s="12" t="s">
        <v>33</v>
      </c>
      <c r="F24" s="25">
        <v>6.7999999999999996E-3</v>
      </c>
      <c r="G24" s="14"/>
    </row>
    <row r="25" spans="1:7" ht="22.5" customHeight="1" x14ac:dyDescent="0.3">
      <c r="A25" s="98"/>
      <c r="B25" s="101"/>
      <c r="C25" s="15" t="s">
        <v>11</v>
      </c>
      <c r="D25" s="11"/>
      <c r="E25" s="17"/>
      <c r="F25" s="25"/>
      <c r="G25" s="14"/>
    </row>
    <row r="26" spans="1:7" ht="22.5" customHeight="1" x14ac:dyDescent="0.3">
      <c r="A26" s="84" t="s">
        <v>37</v>
      </c>
      <c r="B26" s="85"/>
      <c r="C26" s="86"/>
      <c r="D26" s="30">
        <f>SUM(D8+D11+D25)</f>
        <v>0</v>
      </c>
      <c r="E26" s="31"/>
      <c r="F26" s="32"/>
      <c r="G26" s="33"/>
    </row>
    <row r="27" spans="1:7" ht="22.5" customHeight="1" x14ac:dyDescent="0.3">
      <c r="A27" s="84" t="s">
        <v>38</v>
      </c>
      <c r="B27" s="85"/>
      <c r="C27" s="86"/>
      <c r="D27" s="30">
        <f>INT(D26*$F$27)</f>
        <v>0</v>
      </c>
      <c r="E27" s="31" t="s">
        <v>39</v>
      </c>
      <c r="F27" s="34">
        <v>5.5E-2</v>
      </c>
      <c r="G27" s="33"/>
    </row>
    <row r="28" spans="1:7" ht="22.5" customHeight="1" x14ac:dyDescent="0.3">
      <c r="A28" s="84" t="s">
        <v>40</v>
      </c>
      <c r="B28" s="85"/>
      <c r="C28" s="86"/>
      <c r="D28" s="30"/>
      <c r="E28" s="31" t="s">
        <v>41</v>
      </c>
      <c r="F28" s="34">
        <v>0.15</v>
      </c>
      <c r="G28" s="33"/>
    </row>
    <row r="29" spans="1:7" ht="22.5" customHeight="1" x14ac:dyDescent="0.3">
      <c r="A29" s="84" t="s">
        <v>42</v>
      </c>
      <c r="B29" s="85"/>
      <c r="C29" s="86"/>
      <c r="D29" s="30"/>
      <c r="E29" s="31"/>
      <c r="F29" s="32"/>
      <c r="G29" s="33"/>
    </row>
    <row r="30" spans="1:7" ht="22.5" customHeight="1" x14ac:dyDescent="0.3">
      <c r="A30" s="84" t="s">
        <v>43</v>
      </c>
      <c r="B30" s="85"/>
      <c r="C30" s="86"/>
      <c r="D30" s="30">
        <f>공종별집계표!L23</f>
        <v>0</v>
      </c>
      <c r="E30" s="31"/>
      <c r="F30" s="32"/>
      <c r="G30" s="33"/>
    </row>
    <row r="31" spans="1:7" ht="22.5" customHeight="1" x14ac:dyDescent="0.3">
      <c r="A31" s="84" t="s">
        <v>44</v>
      </c>
      <c r="B31" s="85"/>
      <c r="C31" s="86"/>
      <c r="D31" s="30">
        <f>SUM(D26:D30)</f>
        <v>0</v>
      </c>
      <c r="E31" s="31"/>
      <c r="F31" s="32"/>
      <c r="G31" s="33"/>
    </row>
    <row r="32" spans="1:7" ht="22.5" customHeight="1" x14ac:dyDescent="0.3">
      <c r="A32" s="84" t="s">
        <v>45</v>
      </c>
      <c r="B32" s="85"/>
      <c r="C32" s="86"/>
      <c r="D32" s="30">
        <f>INT(D31*0.1)</f>
        <v>0</v>
      </c>
      <c r="E32" s="31" t="s">
        <v>46</v>
      </c>
      <c r="F32" s="25">
        <v>0.1</v>
      </c>
      <c r="G32" s="33"/>
    </row>
    <row r="33" spans="1:7" ht="22.5" customHeight="1" x14ac:dyDescent="0.3">
      <c r="A33" s="84" t="s">
        <v>47</v>
      </c>
      <c r="B33" s="85"/>
      <c r="C33" s="86"/>
      <c r="D33" s="30">
        <f>+ROUNDDOWN(D31+D32,-3)</f>
        <v>0</v>
      </c>
      <c r="E33" s="31"/>
      <c r="F33" s="36"/>
      <c r="G33" s="33"/>
    </row>
    <row r="34" spans="1:7" ht="22.5" hidden="1" customHeight="1" x14ac:dyDescent="0.3">
      <c r="A34" s="109" t="s">
        <v>48</v>
      </c>
      <c r="B34" s="110"/>
      <c r="C34" s="37" t="s">
        <v>49</v>
      </c>
      <c r="D34" s="21"/>
      <c r="E34" s="38"/>
      <c r="F34" s="23"/>
      <c r="G34" s="24"/>
    </row>
    <row r="35" spans="1:7" ht="22.5" hidden="1" customHeight="1" x14ac:dyDescent="0.3">
      <c r="A35" s="111"/>
      <c r="B35" s="112"/>
      <c r="C35" s="37" t="s">
        <v>50</v>
      </c>
      <c r="D35" s="21"/>
      <c r="E35" s="38"/>
      <c r="F35" s="39"/>
      <c r="G35" s="24"/>
    </row>
    <row r="36" spans="1:7" ht="22.5" hidden="1" customHeight="1" x14ac:dyDescent="0.3">
      <c r="A36" s="113"/>
      <c r="B36" s="114"/>
      <c r="C36" s="37" t="s">
        <v>51</v>
      </c>
      <c r="D36" s="21">
        <f>SUM(D34:D35)</f>
        <v>0</v>
      </c>
      <c r="E36" s="38"/>
      <c r="F36" s="39"/>
      <c r="G36" s="24"/>
    </row>
    <row r="37" spans="1:7" ht="22.5" hidden="1" customHeight="1" x14ac:dyDescent="0.3">
      <c r="A37" s="115" t="s">
        <v>52</v>
      </c>
      <c r="B37" s="116"/>
      <c r="C37" s="116"/>
      <c r="D37" s="21"/>
      <c r="E37" s="38"/>
      <c r="F37" s="39"/>
      <c r="G37" s="24"/>
    </row>
    <row r="38" spans="1:7" ht="22.5" hidden="1" customHeight="1" x14ac:dyDescent="0.3">
      <c r="A38" s="115" t="s">
        <v>53</v>
      </c>
      <c r="B38" s="116"/>
      <c r="C38" s="116"/>
      <c r="D38" s="21"/>
      <c r="E38" s="38"/>
      <c r="F38" s="39"/>
      <c r="G38" s="24"/>
    </row>
    <row r="39" spans="1:7" ht="22.5" hidden="1" customHeight="1" x14ac:dyDescent="0.3">
      <c r="A39" s="115" t="s">
        <v>54</v>
      </c>
      <c r="B39" s="117"/>
      <c r="C39" s="117"/>
      <c r="D39" s="21"/>
      <c r="E39" s="38"/>
      <c r="F39" s="39"/>
      <c r="G39" s="24"/>
    </row>
    <row r="40" spans="1:7" ht="22.5" hidden="1" customHeight="1" x14ac:dyDescent="0.3">
      <c r="A40" s="84" t="s">
        <v>42</v>
      </c>
      <c r="B40" s="85"/>
      <c r="C40" s="86"/>
      <c r="D40" s="35"/>
      <c r="E40" s="40"/>
      <c r="F40" s="41"/>
      <c r="G40" s="33"/>
    </row>
    <row r="41" spans="1:7" s="46" customFormat="1" ht="22.5" customHeight="1" x14ac:dyDescent="0.3">
      <c r="A41" s="106" t="s">
        <v>55</v>
      </c>
      <c r="B41" s="107"/>
      <c r="C41" s="108"/>
      <c r="D41" s="42">
        <f>D33+D36+D39+D40+D37+D38</f>
        <v>0</v>
      </c>
      <c r="E41" s="43"/>
      <c r="F41" s="44"/>
      <c r="G41" s="45"/>
    </row>
    <row r="42" spans="1:7" ht="22.5" customHeight="1" x14ac:dyDescent="0.3">
      <c r="A42" s="47"/>
      <c r="B42" s="47"/>
      <c r="C42" s="48"/>
      <c r="D42" s="49"/>
      <c r="E42" s="47"/>
      <c r="F42" s="47"/>
      <c r="G42" s="50"/>
    </row>
    <row r="43" spans="1:7" ht="22.5" customHeight="1" x14ac:dyDescent="0.3">
      <c r="A43" s="51"/>
      <c r="D43" s="52"/>
    </row>
    <row r="45" spans="1:7" ht="22.5" customHeight="1" x14ac:dyDescent="0.3">
      <c r="D45" s="53"/>
    </row>
    <row r="46" spans="1:7" ht="22.5" customHeight="1" x14ac:dyDescent="0.3">
      <c r="D46" s="53"/>
    </row>
    <row r="47" spans="1:7" ht="22.5" customHeight="1" x14ac:dyDescent="0.3">
      <c r="D47" s="53"/>
    </row>
    <row r="48" spans="1:7" ht="22.5" customHeight="1" x14ac:dyDescent="0.3">
      <c r="D48" s="53"/>
    </row>
    <row r="49" spans="4:4" ht="22.5" customHeight="1" x14ac:dyDescent="0.3">
      <c r="D49" s="53"/>
    </row>
    <row r="50" spans="4:4" ht="22.5" customHeight="1" x14ac:dyDescent="0.3">
      <c r="D50" s="54"/>
    </row>
    <row r="51" spans="4:4" ht="22.5" customHeight="1" x14ac:dyDescent="0.3">
      <c r="D51" s="54"/>
    </row>
  </sheetData>
  <mergeCells count="23">
    <mergeCell ref="A40:C40"/>
    <mergeCell ref="A41:C41"/>
    <mergeCell ref="A32:C32"/>
    <mergeCell ref="A33:C33"/>
    <mergeCell ref="A34:B36"/>
    <mergeCell ref="A37:C37"/>
    <mergeCell ref="A38:C38"/>
    <mergeCell ref="A39:C39"/>
    <mergeCell ref="A31:C31"/>
    <mergeCell ref="A1:G1"/>
    <mergeCell ref="A3:C4"/>
    <mergeCell ref="D3:D4"/>
    <mergeCell ref="E3:F4"/>
    <mergeCell ref="G3:G4"/>
    <mergeCell ref="A5:A25"/>
    <mergeCell ref="B5:B8"/>
    <mergeCell ref="B9:B11"/>
    <mergeCell ref="B12:B25"/>
    <mergeCell ref="A26:C26"/>
    <mergeCell ref="A27:C27"/>
    <mergeCell ref="A28:C28"/>
    <mergeCell ref="A29:C29"/>
    <mergeCell ref="A30:C30"/>
  </mergeCells>
  <phoneticPr fontId="4" type="noConversion"/>
  <printOptions horizontalCentered="1"/>
  <pageMargins left="0.39370078740157483" right="0.39370078740157483" top="0.43307086614173229" bottom="0.19685039370078741" header="0.19685039370078741" footer="0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43"/>
  <sheetViews>
    <sheetView workbookViewId="0">
      <selection activeCell="J14" sqref="J14"/>
    </sheetView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 x14ac:dyDescent="0.3">
      <c r="A1" s="119" t="s">
        <v>57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48" ht="30" customHeight="1" x14ac:dyDescent="0.3">
      <c r="A2" s="120" t="s">
        <v>58</v>
      </c>
      <c r="B2" s="120" t="s">
        <v>59</v>
      </c>
      <c r="C2" s="120" t="s">
        <v>60</v>
      </c>
      <c r="D2" s="120" t="s">
        <v>61</v>
      </c>
      <c r="E2" s="120" t="s">
        <v>62</v>
      </c>
      <c r="F2" s="120"/>
      <c r="G2" s="120" t="s">
        <v>63</v>
      </c>
      <c r="H2" s="120"/>
      <c r="I2" s="120" t="s">
        <v>64</v>
      </c>
      <c r="J2" s="120"/>
      <c r="K2" s="120" t="s">
        <v>65</v>
      </c>
      <c r="L2" s="120"/>
      <c r="M2" s="120" t="s">
        <v>66</v>
      </c>
      <c r="N2" s="118" t="s">
        <v>108</v>
      </c>
      <c r="O2" s="118" t="s">
        <v>68</v>
      </c>
      <c r="P2" s="118" t="s">
        <v>109</v>
      </c>
      <c r="Q2" s="118" t="s">
        <v>67</v>
      </c>
      <c r="R2" s="118" t="s">
        <v>110</v>
      </c>
      <c r="S2" s="118" t="s">
        <v>111</v>
      </c>
      <c r="T2" s="118" t="s">
        <v>112</v>
      </c>
      <c r="U2" s="118" t="s">
        <v>113</v>
      </c>
      <c r="V2" s="118" t="s">
        <v>114</v>
      </c>
      <c r="W2" s="118" t="s">
        <v>115</v>
      </c>
      <c r="X2" s="118" t="s">
        <v>116</v>
      </c>
      <c r="Y2" s="118" t="s">
        <v>117</v>
      </c>
      <c r="Z2" s="118" t="s">
        <v>118</v>
      </c>
      <c r="AA2" s="118" t="s">
        <v>119</v>
      </c>
      <c r="AB2" s="118" t="s">
        <v>120</v>
      </c>
      <c r="AC2" s="118" t="s">
        <v>121</v>
      </c>
      <c r="AD2" s="118" t="s">
        <v>122</v>
      </c>
      <c r="AE2" s="118" t="s">
        <v>123</v>
      </c>
      <c r="AF2" s="118" t="s">
        <v>124</v>
      </c>
      <c r="AG2" s="118" t="s">
        <v>125</v>
      </c>
      <c r="AH2" s="118" t="s">
        <v>126</v>
      </c>
      <c r="AI2" s="118" t="s">
        <v>127</v>
      </c>
      <c r="AJ2" s="118" t="s">
        <v>128</v>
      </c>
      <c r="AK2" s="118" t="s">
        <v>129</v>
      </c>
      <c r="AL2" s="118" t="s">
        <v>130</v>
      </c>
      <c r="AM2" s="118" t="s">
        <v>131</v>
      </c>
      <c r="AN2" s="118" t="s">
        <v>132</v>
      </c>
      <c r="AO2" s="118" t="s">
        <v>133</v>
      </c>
      <c r="AP2" s="118" t="s">
        <v>134</v>
      </c>
      <c r="AQ2" s="118" t="s">
        <v>135</v>
      </c>
      <c r="AR2" s="118" t="s">
        <v>136</v>
      </c>
      <c r="AS2" s="118" t="s">
        <v>70</v>
      </c>
      <c r="AT2" s="118" t="s">
        <v>71</v>
      </c>
      <c r="AU2" s="118" t="s">
        <v>137</v>
      </c>
      <c r="AV2" s="118" t="s">
        <v>138</v>
      </c>
    </row>
    <row r="3" spans="1:48" ht="30" customHeight="1" x14ac:dyDescent="0.3">
      <c r="A3" s="120"/>
      <c r="B3" s="120"/>
      <c r="C3" s="120"/>
      <c r="D3" s="120"/>
      <c r="E3" s="63" t="s">
        <v>74</v>
      </c>
      <c r="F3" s="63" t="s">
        <v>75</v>
      </c>
      <c r="G3" s="63" t="s">
        <v>74</v>
      </c>
      <c r="H3" s="63" t="s">
        <v>75</v>
      </c>
      <c r="I3" s="63" t="s">
        <v>74</v>
      </c>
      <c r="J3" s="63" t="s">
        <v>75</v>
      </c>
      <c r="K3" s="63" t="s">
        <v>74</v>
      </c>
      <c r="L3" s="63" t="s">
        <v>75</v>
      </c>
      <c r="M3" s="120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</row>
    <row r="4" spans="1:48" ht="30" customHeight="1" x14ac:dyDescent="0.3">
      <c r="A4" s="56" t="s">
        <v>85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60"/>
      <c r="O4" s="60"/>
      <c r="P4" s="60"/>
      <c r="Q4" s="59" t="s">
        <v>86</v>
      </c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</row>
    <row r="5" spans="1:48" ht="30" customHeight="1" x14ac:dyDescent="0.3">
      <c r="A5" s="56" t="s">
        <v>139</v>
      </c>
      <c r="B5" s="56" t="s">
        <v>140</v>
      </c>
      <c r="C5" s="56" t="s">
        <v>141</v>
      </c>
      <c r="D5" s="57">
        <v>248</v>
      </c>
      <c r="E5" s="64"/>
      <c r="F5" s="64"/>
      <c r="G5" s="64"/>
      <c r="H5" s="64"/>
      <c r="I5" s="64"/>
      <c r="J5" s="64"/>
      <c r="K5" s="64"/>
      <c r="L5" s="64">
        <f t="shared" ref="L5:L13" si="0">TRUNC(F5+H5+J5, 0)</f>
        <v>0</v>
      </c>
      <c r="M5" s="56"/>
      <c r="N5" s="59" t="s">
        <v>142</v>
      </c>
      <c r="O5" s="59" t="s">
        <v>77</v>
      </c>
      <c r="P5" s="59" t="s">
        <v>77</v>
      </c>
      <c r="Q5" s="59" t="s">
        <v>86</v>
      </c>
      <c r="R5" s="59" t="s">
        <v>143</v>
      </c>
      <c r="S5" s="59" t="s">
        <v>144</v>
      </c>
      <c r="T5" s="59" t="s">
        <v>144</v>
      </c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59" t="s">
        <v>77</v>
      </c>
      <c r="AS5" s="59" t="s">
        <v>77</v>
      </c>
      <c r="AT5" s="60"/>
      <c r="AU5" s="59" t="s">
        <v>145</v>
      </c>
      <c r="AV5" s="60">
        <v>6</v>
      </c>
    </row>
    <row r="6" spans="1:48" ht="30" customHeight="1" x14ac:dyDescent="0.3">
      <c r="A6" s="56" t="s">
        <v>139</v>
      </c>
      <c r="B6" s="56" t="s">
        <v>146</v>
      </c>
      <c r="C6" s="56" t="s">
        <v>141</v>
      </c>
      <c r="D6" s="57">
        <v>68</v>
      </c>
      <c r="E6" s="64"/>
      <c r="F6" s="64"/>
      <c r="G6" s="64"/>
      <c r="H6" s="64"/>
      <c r="I6" s="64"/>
      <c r="J6" s="64"/>
      <c r="K6" s="64"/>
      <c r="L6" s="64">
        <f t="shared" si="0"/>
        <v>0</v>
      </c>
      <c r="M6" s="56"/>
      <c r="N6" s="59" t="s">
        <v>147</v>
      </c>
      <c r="O6" s="59" t="s">
        <v>77</v>
      </c>
      <c r="P6" s="59" t="s">
        <v>77</v>
      </c>
      <c r="Q6" s="59" t="s">
        <v>86</v>
      </c>
      <c r="R6" s="59" t="s">
        <v>143</v>
      </c>
      <c r="S6" s="59" t="s">
        <v>144</v>
      </c>
      <c r="T6" s="59" t="s">
        <v>144</v>
      </c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59" t="s">
        <v>77</v>
      </c>
      <c r="AS6" s="59" t="s">
        <v>77</v>
      </c>
      <c r="AT6" s="60"/>
      <c r="AU6" s="59" t="s">
        <v>148</v>
      </c>
      <c r="AV6" s="60">
        <v>7</v>
      </c>
    </row>
    <row r="7" spans="1:48" ht="30" customHeight="1" x14ac:dyDescent="0.3">
      <c r="A7" s="56" t="s">
        <v>149</v>
      </c>
      <c r="B7" s="56" t="s">
        <v>150</v>
      </c>
      <c r="C7" s="56" t="s">
        <v>151</v>
      </c>
      <c r="D7" s="57">
        <v>3326</v>
      </c>
      <c r="E7" s="64"/>
      <c r="F7" s="64"/>
      <c r="G7" s="64"/>
      <c r="H7" s="64"/>
      <c r="I7" s="64"/>
      <c r="J7" s="64"/>
      <c r="K7" s="64"/>
      <c r="L7" s="64">
        <f t="shared" si="0"/>
        <v>0</v>
      </c>
      <c r="M7" s="56"/>
      <c r="N7" s="59" t="s">
        <v>152</v>
      </c>
      <c r="O7" s="59" t="s">
        <v>77</v>
      </c>
      <c r="P7" s="59" t="s">
        <v>77</v>
      </c>
      <c r="Q7" s="59" t="s">
        <v>86</v>
      </c>
      <c r="R7" s="59" t="s">
        <v>143</v>
      </c>
      <c r="S7" s="59" t="s">
        <v>144</v>
      </c>
      <c r="T7" s="59" t="s">
        <v>144</v>
      </c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59" t="s">
        <v>77</v>
      </c>
      <c r="AS7" s="59" t="s">
        <v>77</v>
      </c>
      <c r="AT7" s="60"/>
      <c r="AU7" s="59" t="s">
        <v>153</v>
      </c>
      <c r="AV7" s="60">
        <v>8</v>
      </c>
    </row>
    <row r="8" spans="1:48" ht="30" customHeight="1" x14ac:dyDescent="0.3">
      <c r="A8" s="56" t="s">
        <v>154</v>
      </c>
      <c r="B8" s="56" t="s">
        <v>155</v>
      </c>
      <c r="C8" s="56" t="s">
        <v>151</v>
      </c>
      <c r="D8" s="57">
        <v>3326</v>
      </c>
      <c r="E8" s="64"/>
      <c r="F8" s="64"/>
      <c r="G8" s="64"/>
      <c r="H8" s="64"/>
      <c r="I8" s="64"/>
      <c r="J8" s="64"/>
      <c r="K8" s="64"/>
      <c r="L8" s="64">
        <f t="shared" si="0"/>
        <v>0</v>
      </c>
      <c r="M8" s="56"/>
      <c r="N8" s="59" t="s">
        <v>156</v>
      </c>
      <c r="O8" s="59" t="s">
        <v>77</v>
      </c>
      <c r="P8" s="59" t="s">
        <v>77</v>
      </c>
      <c r="Q8" s="59" t="s">
        <v>86</v>
      </c>
      <c r="R8" s="59" t="s">
        <v>143</v>
      </c>
      <c r="S8" s="59" t="s">
        <v>144</v>
      </c>
      <c r="T8" s="59" t="s">
        <v>144</v>
      </c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59" t="s">
        <v>77</v>
      </c>
      <c r="AS8" s="59" t="s">
        <v>77</v>
      </c>
      <c r="AT8" s="60"/>
      <c r="AU8" s="59" t="s">
        <v>157</v>
      </c>
      <c r="AV8" s="60">
        <v>9</v>
      </c>
    </row>
    <row r="9" spans="1:48" ht="30" customHeight="1" x14ac:dyDescent="0.3">
      <c r="A9" s="56" t="s">
        <v>158</v>
      </c>
      <c r="B9" s="56" t="s">
        <v>159</v>
      </c>
      <c r="C9" s="56" t="s">
        <v>160</v>
      </c>
      <c r="D9" s="57">
        <v>2</v>
      </c>
      <c r="E9" s="64"/>
      <c r="F9" s="64"/>
      <c r="G9" s="64"/>
      <c r="H9" s="64"/>
      <c r="I9" s="64"/>
      <c r="J9" s="64"/>
      <c r="K9" s="64"/>
      <c r="L9" s="64">
        <f t="shared" si="0"/>
        <v>0</v>
      </c>
      <c r="M9" s="56"/>
      <c r="N9" s="59" t="s">
        <v>161</v>
      </c>
      <c r="O9" s="59" t="s">
        <v>77</v>
      </c>
      <c r="P9" s="59" t="s">
        <v>77</v>
      </c>
      <c r="Q9" s="59" t="s">
        <v>86</v>
      </c>
      <c r="R9" s="59" t="s">
        <v>143</v>
      </c>
      <c r="S9" s="59" t="s">
        <v>144</v>
      </c>
      <c r="T9" s="59" t="s">
        <v>144</v>
      </c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59" t="s">
        <v>77</v>
      </c>
      <c r="AS9" s="59" t="s">
        <v>77</v>
      </c>
      <c r="AT9" s="60"/>
      <c r="AU9" s="59" t="s">
        <v>162</v>
      </c>
      <c r="AV9" s="60">
        <v>10</v>
      </c>
    </row>
    <row r="10" spans="1:48" ht="30" customHeight="1" x14ac:dyDescent="0.3">
      <c r="A10" s="56" t="s">
        <v>163</v>
      </c>
      <c r="B10" s="56" t="s">
        <v>159</v>
      </c>
      <c r="C10" s="56" t="s">
        <v>160</v>
      </c>
      <c r="D10" s="57">
        <v>1</v>
      </c>
      <c r="E10" s="64"/>
      <c r="F10" s="64"/>
      <c r="G10" s="64"/>
      <c r="H10" s="64"/>
      <c r="I10" s="64"/>
      <c r="J10" s="64"/>
      <c r="K10" s="64"/>
      <c r="L10" s="64">
        <f t="shared" si="0"/>
        <v>0</v>
      </c>
      <c r="M10" s="56"/>
      <c r="N10" s="59" t="s">
        <v>164</v>
      </c>
      <c r="O10" s="59" t="s">
        <v>77</v>
      </c>
      <c r="P10" s="59" t="s">
        <v>77</v>
      </c>
      <c r="Q10" s="59" t="s">
        <v>86</v>
      </c>
      <c r="R10" s="59" t="s">
        <v>143</v>
      </c>
      <c r="S10" s="59" t="s">
        <v>144</v>
      </c>
      <c r="T10" s="59" t="s">
        <v>144</v>
      </c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59" t="s">
        <v>77</v>
      </c>
      <c r="AS10" s="59" t="s">
        <v>77</v>
      </c>
      <c r="AT10" s="60"/>
      <c r="AU10" s="59" t="s">
        <v>165</v>
      </c>
      <c r="AV10" s="60">
        <v>11</v>
      </c>
    </row>
    <row r="11" spans="1:48" ht="30" customHeight="1" x14ac:dyDescent="0.3">
      <c r="A11" s="56" t="s">
        <v>166</v>
      </c>
      <c r="B11" s="56" t="s">
        <v>159</v>
      </c>
      <c r="C11" s="56" t="s">
        <v>160</v>
      </c>
      <c r="D11" s="57">
        <v>1</v>
      </c>
      <c r="E11" s="64"/>
      <c r="F11" s="64"/>
      <c r="G11" s="64"/>
      <c r="H11" s="64"/>
      <c r="I11" s="64"/>
      <c r="J11" s="64"/>
      <c r="K11" s="64"/>
      <c r="L11" s="64">
        <f t="shared" si="0"/>
        <v>0</v>
      </c>
      <c r="M11" s="56"/>
      <c r="N11" s="59" t="s">
        <v>167</v>
      </c>
      <c r="O11" s="59" t="s">
        <v>77</v>
      </c>
      <c r="P11" s="59" t="s">
        <v>77</v>
      </c>
      <c r="Q11" s="59" t="s">
        <v>86</v>
      </c>
      <c r="R11" s="59" t="s">
        <v>143</v>
      </c>
      <c r="S11" s="59" t="s">
        <v>144</v>
      </c>
      <c r="T11" s="59" t="s">
        <v>144</v>
      </c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59" t="s">
        <v>77</v>
      </c>
      <c r="AS11" s="59" t="s">
        <v>77</v>
      </c>
      <c r="AT11" s="60"/>
      <c r="AU11" s="59" t="s">
        <v>168</v>
      </c>
      <c r="AV11" s="60">
        <v>12</v>
      </c>
    </row>
    <row r="12" spans="1:48" ht="30" customHeight="1" x14ac:dyDescent="0.3">
      <c r="A12" s="56" t="s">
        <v>169</v>
      </c>
      <c r="B12" s="56" t="s">
        <v>155</v>
      </c>
      <c r="C12" s="56" t="s">
        <v>170</v>
      </c>
      <c r="D12" s="57">
        <v>1</v>
      </c>
      <c r="E12" s="64"/>
      <c r="F12" s="64"/>
      <c r="G12" s="64"/>
      <c r="H12" s="64"/>
      <c r="I12" s="64"/>
      <c r="J12" s="64"/>
      <c r="K12" s="64"/>
      <c r="L12" s="64">
        <f t="shared" si="0"/>
        <v>0</v>
      </c>
      <c r="M12" s="56"/>
      <c r="N12" s="59" t="s">
        <v>171</v>
      </c>
      <c r="O12" s="59" t="s">
        <v>77</v>
      </c>
      <c r="P12" s="59" t="s">
        <v>77</v>
      </c>
      <c r="Q12" s="59" t="s">
        <v>86</v>
      </c>
      <c r="R12" s="59" t="s">
        <v>143</v>
      </c>
      <c r="S12" s="59" t="s">
        <v>144</v>
      </c>
      <c r="T12" s="59" t="s">
        <v>144</v>
      </c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59" t="s">
        <v>77</v>
      </c>
      <c r="AS12" s="59" t="s">
        <v>77</v>
      </c>
      <c r="AT12" s="60"/>
      <c r="AU12" s="59" t="s">
        <v>172</v>
      </c>
      <c r="AV12" s="60">
        <v>13</v>
      </c>
    </row>
    <row r="13" spans="1:48" ht="30" customHeight="1" x14ac:dyDescent="0.3">
      <c r="A13" s="56" t="s">
        <v>173</v>
      </c>
      <c r="B13" s="56" t="s">
        <v>174</v>
      </c>
      <c r="C13" s="56" t="s">
        <v>141</v>
      </c>
      <c r="D13" s="57">
        <v>71.430000000000007</v>
      </c>
      <c r="E13" s="64"/>
      <c r="F13" s="64"/>
      <c r="G13" s="64"/>
      <c r="H13" s="64"/>
      <c r="I13" s="64"/>
      <c r="J13" s="64"/>
      <c r="K13" s="64"/>
      <c r="L13" s="64">
        <f t="shared" si="0"/>
        <v>0</v>
      </c>
      <c r="M13" s="56"/>
      <c r="N13" s="59" t="s">
        <v>175</v>
      </c>
      <c r="O13" s="59" t="s">
        <v>77</v>
      </c>
      <c r="P13" s="59" t="s">
        <v>77</v>
      </c>
      <c r="Q13" s="59" t="s">
        <v>86</v>
      </c>
      <c r="R13" s="59" t="s">
        <v>143</v>
      </c>
      <c r="S13" s="59" t="s">
        <v>144</v>
      </c>
      <c r="T13" s="59" t="s">
        <v>144</v>
      </c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59" t="s">
        <v>77</v>
      </c>
      <c r="AS13" s="59" t="s">
        <v>77</v>
      </c>
      <c r="AT13" s="60"/>
      <c r="AU13" s="59" t="s">
        <v>176</v>
      </c>
      <c r="AV13" s="60">
        <v>14</v>
      </c>
    </row>
    <row r="14" spans="1:48" ht="30" customHeight="1" x14ac:dyDescent="0.3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48" ht="30" customHeight="1" x14ac:dyDescent="0.3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48" ht="30" customHeight="1" x14ac:dyDescent="0.3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48" ht="30" customHeight="1" x14ac:dyDescent="0.3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48" ht="30" customHeight="1" x14ac:dyDescent="0.3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48" ht="30" customHeight="1" x14ac:dyDescent="0.3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48" ht="30" customHeight="1" x14ac:dyDescent="0.3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48" ht="30" customHeight="1" x14ac:dyDescent="0.3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1:48" ht="30" customHeight="1" x14ac:dyDescent="0.3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48" ht="30" customHeight="1" x14ac:dyDescent="0.3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1:48" ht="30" customHeight="1" x14ac:dyDescent="0.3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1:48" ht="30" customHeight="1" x14ac:dyDescent="0.3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1:48" ht="30" customHeight="1" x14ac:dyDescent="0.3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48" ht="30" customHeight="1" x14ac:dyDescent="0.3">
      <c r="A27" s="56" t="s">
        <v>107</v>
      </c>
      <c r="B27" s="57"/>
      <c r="C27" s="57"/>
      <c r="D27" s="57"/>
      <c r="E27" s="57"/>
      <c r="F27" s="64"/>
      <c r="G27" s="57"/>
      <c r="H27" s="64"/>
      <c r="I27" s="57"/>
      <c r="J27" s="64"/>
      <c r="K27" s="57"/>
      <c r="L27" s="64">
        <f>SUM(L5:L26)</f>
        <v>0</v>
      </c>
      <c r="M27" s="57"/>
      <c r="N27" t="s">
        <v>177</v>
      </c>
    </row>
    <row r="28" spans="1:48" ht="30" customHeight="1" x14ac:dyDescent="0.3">
      <c r="A28" s="56" t="s">
        <v>87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60"/>
      <c r="O28" s="60"/>
      <c r="P28" s="60"/>
      <c r="Q28" s="59" t="s">
        <v>88</v>
      </c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</row>
    <row r="29" spans="1:48" ht="30" customHeight="1" x14ac:dyDescent="0.3">
      <c r="A29" s="56" t="s">
        <v>178</v>
      </c>
      <c r="B29" s="56" t="s">
        <v>179</v>
      </c>
      <c r="C29" s="56" t="s">
        <v>151</v>
      </c>
      <c r="D29" s="57">
        <v>62</v>
      </c>
      <c r="E29" s="64"/>
      <c r="F29" s="64"/>
      <c r="G29" s="64"/>
      <c r="H29" s="64"/>
      <c r="I29" s="64"/>
      <c r="J29" s="64"/>
      <c r="K29" s="64"/>
      <c r="L29" s="64">
        <f t="shared" ref="L29:L52" si="1">TRUNC(F29+H29+J29, 0)</f>
        <v>0</v>
      </c>
      <c r="M29" s="56"/>
      <c r="N29" s="59" t="s">
        <v>180</v>
      </c>
      <c r="O29" s="59" t="s">
        <v>77</v>
      </c>
      <c r="P29" s="59" t="s">
        <v>77</v>
      </c>
      <c r="Q29" s="59" t="s">
        <v>88</v>
      </c>
      <c r="R29" s="59" t="s">
        <v>143</v>
      </c>
      <c r="S29" s="59" t="s">
        <v>144</v>
      </c>
      <c r="T29" s="59" t="s">
        <v>144</v>
      </c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59" t="s">
        <v>77</v>
      </c>
      <c r="AS29" s="59" t="s">
        <v>77</v>
      </c>
      <c r="AT29" s="60"/>
      <c r="AU29" s="59" t="s">
        <v>181</v>
      </c>
      <c r="AV29" s="60">
        <v>16</v>
      </c>
    </row>
    <row r="30" spans="1:48" ht="30" customHeight="1" x14ac:dyDescent="0.3">
      <c r="A30" s="56" t="s">
        <v>182</v>
      </c>
      <c r="B30" s="56" t="s">
        <v>77</v>
      </c>
      <c r="C30" s="56" t="s">
        <v>151</v>
      </c>
      <c r="D30" s="57">
        <v>1457</v>
      </c>
      <c r="E30" s="64"/>
      <c r="F30" s="64"/>
      <c r="G30" s="64"/>
      <c r="H30" s="64"/>
      <c r="I30" s="64"/>
      <c r="J30" s="64"/>
      <c r="K30" s="64"/>
      <c r="L30" s="64">
        <f t="shared" si="1"/>
        <v>0</v>
      </c>
      <c r="M30" s="56"/>
      <c r="N30" s="59" t="s">
        <v>183</v>
      </c>
      <c r="O30" s="59" t="s">
        <v>77</v>
      </c>
      <c r="P30" s="59" t="s">
        <v>77</v>
      </c>
      <c r="Q30" s="59" t="s">
        <v>88</v>
      </c>
      <c r="R30" s="59" t="s">
        <v>143</v>
      </c>
      <c r="S30" s="59" t="s">
        <v>144</v>
      </c>
      <c r="T30" s="59" t="s">
        <v>144</v>
      </c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59" t="s">
        <v>77</v>
      </c>
      <c r="AS30" s="59" t="s">
        <v>77</v>
      </c>
      <c r="AT30" s="60"/>
      <c r="AU30" s="59" t="s">
        <v>184</v>
      </c>
      <c r="AV30" s="60">
        <v>17</v>
      </c>
    </row>
    <row r="31" spans="1:48" ht="30" customHeight="1" x14ac:dyDescent="0.3">
      <c r="A31" s="56" t="s">
        <v>185</v>
      </c>
      <c r="B31" s="56" t="s">
        <v>186</v>
      </c>
      <c r="C31" s="56" t="s">
        <v>151</v>
      </c>
      <c r="D31" s="57">
        <v>4488</v>
      </c>
      <c r="E31" s="64"/>
      <c r="F31" s="64"/>
      <c r="G31" s="64"/>
      <c r="H31" s="64"/>
      <c r="I31" s="64"/>
      <c r="J31" s="64"/>
      <c r="K31" s="64"/>
      <c r="L31" s="64">
        <f t="shared" si="1"/>
        <v>0</v>
      </c>
      <c r="M31" s="56"/>
      <c r="N31" s="59" t="s">
        <v>187</v>
      </c>
      <c r="O31" s="59" t="s">
        <v>77</v>
      </c>
      <c r="P31" s="59" t="s">
        <v>77</v>
      </c>
      <c r="Q31" s="59" t="s">
        <v>88</v>
      </c>
      <c r="R31" s="59" t="s">
        <v>143</v>
      </c>
      <c r="S31" s="59" t="s">
        <v>144</v>
      </c>
      <c r="T31" s="59" t="s">
        <v>144</v>
      </c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59" t="s">
        <v>77</v>
      </c>
      <c r="AS31" s="59" t="s">
        <v>77</v>
      </c>
      <c r="AT31" s="60"/>
      <c r="AU31" s="59" t="s">
        <v>188</v>
      </c>
      <c r="AV31" s="60">
        <v>18</v>
      </c>
    </row>
    <row r="32" spans="1:48" ht="30" customHeight="1" x14ac:dyDescent="0.3">
      <c r="A32" s="56" t="s">
        <v>189</v>
      </c>
      <c r="B32" s="56" t="s">
        <v>190</v>
      </c>
      <c r="C32" s="56" t="s">
        <v>191</v>
      </c>
      <c r="D32" s="57">
        <v>363</v>
      </c>
      <c r="E32" s="64"/>
      <c r="F32" s="64"/>
      <c r="G32" s="64"/>
      <c r="H32" s="64"/>
      <c r="I32" s="64"/>
      <c r="J32" s="64"/>
      <c r="K32" s="64"/>
      <c r="L32" s="64">
        <f t="shared" si="1"/>
        <v>0</v>
      </c>
      <c r="M32" s="56"/>
      <c r="N32" s="59" t="s">
        <v>192</v>
      </c>
      <c r="O32" s="59" t="s">
        <v>77</v>
      </c>
      <c r="P32" s="59" t="s">
        <v>77</v>
      </c>
      <c r="Q32" s="59" t="s">
        <v>88</v>
      </c>
      <c r="R32" s="59" t="s">
        <v>143</v>
      </c>
      <c r="S32" s="59" t="s">
        <v>144</v>
      </c>
      <c r="T32" s="59" t="s">
        <v>144</v>
      </c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59" t="s">
        <v>77</v>
      </c>
      <c r="AS32" s="59" t="s">
        <v>77</v>
      </c>
      <c r="AT32" s="60"/>
      <c r="AU32" s="59" t="s">
        <v>193</v>
      </c>
      <c r="AV32" s="60">
        <v>19</v>
      </c>
    </row>
    <row r="33" spans="1:48" ht="30" customHeight="1" x14ac:dyDescent="0.3">
      <c r="A33" s="56" t="s">
        <v>194</v>
      </c>
      <c r="B33" s="56" t="s">
        <v>195</v>
      </c>
      <c r="C33" s="56" t="s">
        <v>191</v>
      </c>
      <c r="D33" s="57">
        <v>400</v>
      </c>
      <c r="E33" s="64"/>
      <c r="F33" s="64"/>
      <c r="G33" s="64"/>
      <c r="H33" s="64"/>
      <c r="I33" s="64"/>
      <c r="J33" s="64"/>
      <c r="K33" s="64"/>
      <c r="L33" s="64">
        <f t="shared" si="1"/>
        <v>0</v>
      </c>
      <c r="M33" s="56"/>
      <c r="N33" s="59" t="s">
        <v>196</v>
      </c>
      <c r="O33" s="59" t="s">
        <v>77</v>
      </c>
      <c r="P33" s="59" t="s">
        <v>77</v>
      </c>
      <c r="Q33" s="59" t="s">
        <v>88</v>
      </c>
      <c r="R33" s="59" t="s">
        <v>143</v>
      </c>
      <c r="S33" s="59" t="s">
        <v>144</v>
      </c>
      <c r="T33" s="59" t="s">
        <v>144</v>
      </c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59" t="s">
        <v>77</v>
      </c>
      <c r="AS33" s="59" t="s">
        <v>77</v>
      </c>
      <c r="AT33" s="60"/>
      <c r="AU33" s="59" t="s">
        <v>197</v>
      </c>
      <c r="AV33" s="60">
        <v>20</v>
      </c>
    </row>
    <row r="34" spans="1:48" ht="30" customHeight="1" x14ac:dyDescent="0.3">
      <c r="A34" s="56" t="s">
        <v>198</v>
      </c>
      <c r="B34" s="56" t="s">
        <v>199</v>
      </c>
      <c r="C34" s="56" t="s">
        <v>191</v>
      </c>
      <c r="D34" s="57">
        <v>1312</v>
      </c>
      <c r="E34" s="64"/>
      <c r="F34" s="64"/>
      <c r="G34" s="64"/>
      <c r="H34" s="64"/>
      <c r="I34" s="64"/>
      <c r="J34" s="64"/>
      <c r="K34" s="64"/>
      <c r="L34" s="64">
        <f t="shared" si="1"/>
        <v>0</v>
      </c>
      <c r="M34" s="56"/>
      <c r="N34" s="59" t="s">
        <v>200</v>
      </c>
      <c r="O34" s="59" t="s">
        <v>77</v>
      </c>
      <c r="P34" s="59" t="s">
        <v>77</v>
      </c>
      <c r="Q34" s="59" t="s">
        <v>88</v>
      </c>
      <c r="R34" s="59" t="s">
        <v>143</v>
      </c>
      <c r="S34" s="59" t="s">
        <v>144</v>
      </c>
      <c r="T34" s="59" t="s">
        <v>144</v>
      </c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59" t="s">
        <v>77</v>
      </c>
      <c r="AS34" s="59" t="s">
        <v>77</v>
      </c>
      <c r="AT34" s="60"/>
      <c r="AU34" s="59" t="s">
        <v>201</v>
      </c>
      <c r="AV34" s="60">
        <v>21</v>
      </c>
    </row>
    <row r="35" spans="1:48" ht="30" customHeight="1" x14ac:dyDescent="0.3">
      <c r="A35" s="56" t="s">
        <v>202</v>
      </c>
      <c r="B35" s="56" t="s">
        <v>203</v>
      </c>
      <c r="C35" s="56" t="s">
        <v>204</v>
      </c>
      <c r="D35" s="57">
        <v>6.72</v>
      </c>
      <c r="E35" s="64"/>
      <c r="F35" s="64"/>
      <c r="G35" s="64"/>
      <c r="H35" s="64"/>
      <c r="I35" s="64"/>
      <c r="J35" s="64"/>
      <c r="K35" s="64"/>
      <c r="L35" s="64">
        <f t="shared" si="1"/>
        <v>0</v>
      </c>
      <c r="M35" s="56"/>
      <c r="N35" s="59" t="s">
        <v>205</v>
      </c>
      <c r="O35" s="59" t="s">
        <v>77</v>
      </c>
      <c r="P35" s="59" t="s">
        <v>77</v>
      </c>
      <c r="Q35" s="59" t="s">
        <v>88</v>
      </c>
      <c r="R35" s="59" t="s">
        <v>143</v>
      </c>
      <c r="S35" s="59" t="s">
        <v>144</v>
      </c>
      <c r="T35" s="59" t="s">
        <v>144</v>
      </c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59" t="s">
        <v>77</v>
      </c>
      <c r="AS35" s="59" t="s">
        <v>77</v>
      </c>
      <c r="AT35" s="60"/>
      <c r="AU35" s="59" t="s">
        <v>206</v>
      </c>
      <c r="AV35" s="60">
        <v>22</v>
      </c>
    </row>
    <row r="36" spans="1:48" ht="30" customHeight="1" x14ac:dyDescent="0.3">
      <c r="A36" s="56" t="s">
        <v>207</v>
      </c>
      <c r="B36" s="56" t="s">
        <v>208</v>
      </c>
      <c r="C36" s="56" t="s">
        <v>141</v>
      </c>
      <c r="D36" s="57">
        <v>24</v>
      </c>
      <c r="E36" s="64"/>
      <c r="F36" s="64"/>
      <c r="G36" s="64"/>
      <c r="H36" s="64"/>
      <c r="I36" s="64"/>
      <c r="J36" s="64"/>
      <c r="K36" s="64"/>
      <c r="L36" s="64">
        <f t="shared" si="1"/>
        <v>0</v>
      </c>
      <c r="M36" s="56"/>
      <c r="N36" s="59" t="s">
        <v>209</v>
      </c>
      <c r="O36" s="59" t="s">
        <v>77</v>
      </c>
      <c r="P36" s="59" t="s">
        <v>77</v>
      </c>
      <c r="Q36" s="59" t="s">
        <v>88</v>
      </c>
      <c r="R36" s="59" t="s">
        <v>143</v>
      </c>
      <c r="S36" s="59" t="s">
        <v>144</v>
      </c>
      <c r="T36" s="59" t="s">
        <v>144</v>
      </c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59" t="s">
        <v>77</v>
      </c>
      <c r="AS36" s="59" t="s">
        <v>77</v>
      </c>
      <c r="AT36" s="60"/>
      <c r="AU36" s="59" t="s">
        <v>210</v>
      </c>
      <c r="AV36" s="60">
        <v>23</v>
      </c>
    </row>
    <row r="37" spans="1:48" ht="30" customHeight="1" x14ac:dyDescent="0.3">
      <c r="A37" s="56" t="s">
        <v>207</v>
      </c>
      <c r="B37" s="56" t="s">
        <v>211</v>
      </c>
      <c r="C37" s="56" t="s">
        <v>141</v>
      </c>
      <c r="D37" s="57">
        <v>27</v>
      </c>
      <c r="E37" s="64"/>
      <c r="F37" s="64"/>
      <c r="G37" s="64"/>
      <c r="H37" s="64"/>
      <c r="I37" s="64"/>
      <c r="J37" s="64"/>
      <c r="K37" s="64"/>
      <c r="L37" s="64">
        <f t="shared" si="1"/>
        <v>0</v>
      </c>
      <c r="M37" s="56"/>
      <c r="N37" s="59" t="s">
        <v>212</v>
      </c>
      <c r="O37" s="59" t="s">
        <v>77</v>
      </c>
      <c r="P37" s="59" t="s">
        <v>77</v>
      </c>
      <c r="Q37" s="59" t="s">
        <v>88</v>
      </c>
      <c r="R37" s="59" t="s">
        <v>143</v>
      </c>
      <c r="S37" s="59" t="s">
        <v>144</v>
      </c>
      <c r="T37" s="59" t="s">
        <v>144</v>
      </c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59" t="s">
        <v>77</v>
      </c>
      <c r="AS37" s="59" t="s">
        <v>77</v>
      </c>
      <c r="AT37" s="60"/>
      <c r="AU37" s="59" t="s">
        <v>213</v>
      </c>
      <c r="AV37" s="60">
        <v>24</v>
      </c>
    </row>
    <row r="38" spans="1:48" ht="30" customHeight="1" x14ac:dyDescent="0.3">
      <c r="A38" s="56" t="s">
        <v>207</v>
      </c>
      <c r="B38" s="56" t="s">
        <v>214</v>
      </c>
      <c r="C38" s="56" t="s">
        <v>141</v>
      </c>
      <c r="D38" s="57">
        <v>69</v>
      </c>
      <c r="E38" s="64"/>
      <c r="F38" s="64"/>
      <c r="G38" s="64"/>
      <c r="H38" s="64"/>
      <c r="I38" s="64"/>
      <c r="J38" s="64"/>
      <c r="K38" s="64"/>
      <c r="L38" s="64">
        <f t="shared" si="1"/>
        <v>0</v>
      </c>
      <c r="M38" s="56"/>
      <c r="N38" s="59" t="s">
        <v>215</v>
      </c>
      <c r="O38" s="59" t="s">
        <v>77</v>
      </c>
      <c r="P38" s="59" t="s">
        <v>77</v>
      </c>
      <c r="Q38" s="59" t="s">
        <v>88</v>
      </c>
      <c r="R38" s="59" t="s">
        <v>143</v>
      </c>
      <c r="S38" s="59" t="s">
        <v>144</v>
      </c>
      <c r="T38" s="59" t="s">
        <v>144</v>
      </c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59" t="s">
        <v>77</v>
      </c>
      <c r="AS38" s="59" t="s">
        <v>77</v>
      </c>
      <c r="AT38" s="60"/>
      <c r="AU38" s="59" t="s">
        <v>216</v>
      </c>
      <c r="AV38" s="60">
        <v>25</v>
      </c>
    </row>
    <row r="39" spans="1:48" ht="30" customHeight="1" x14ac:dyDescent="0.3">
      <c r="A39" s="56" t="s">
        <v>217</v>
      </c>
      <c r="B39" s="56" t="s">
        <v>218</v>
      </c>
      <c r="C39" s="56" t="s">
        <v>141</v>
      </c>
      <c r="D39" s="57">
        <v>13</v>
      </c>
      <c r="E39" s="64"/>
      <c r="F39" s="64"/>
      <c r="G39" s="64"/>
      <c r="H39" s="64"/>
      <c r="I39" s="64"/>
      <c r="J39" s="64"/>
      <c r="K39" s="64"/>
      <c r="L39" s="64">
        <f t="shared" si="1"/>
        <v>0</v>
      </c>
      <c r="M39" s="56"/>
      <c r="N39" s="59" t="s">
        <v>219</v>
      </c>
      <c r="O39" s="59" t="s">
        <v>77</v>
      </c>
      <c r="P39" s="59" t="s">
        <v>77</v>
      </c>
      <c r="Q39" s="59" t="s">
        <v>88</v>
      </c>
      <c r="R39" s="59" t="s">
        <v>143</v>
      </c>
      <c r="S39" s="59" t="s">
        <v>144</v>
      </c>
      <c r="T39" s="59" t="s">
        <v>144</v>
      </c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9" t="s">
        <v>77</v>
      </c>
      <c r="AS39" s="59" t="s">
        <v>77</v>
      </c>
      <c r="AT39" s="60"/>
      <c r="AU39" s="59" t="s">
        <v>220</v>
      </c>
      <c r="AV39" s="60">
        <v>26</v>
      </c>
    </row>
    <row r="40" spans="1:48" ht="30" customHeight="1" x14ac:dyDescent="0.3">
      <c r="A40" s="56" t="s">
        <v>221</v>
      </c>
      <c r="B40" s="56" t="s">
        <v>222</v>
      </c>
      <c r="C40" s="56" t="s">
        <v>141</v>
      </c>
      <c r="D40" s="57">
        <v>116</v>
      </c>
      <c r="E40" s="64"/>
      <c r="F40" s="64"/>
      <c r="G40" s="64"/>
      <c r="H40" s="64"/>
      <c r="I40" s="64"/>
      <c r="J40" s="64"/>
      <c r="K40" s="64"/>
      <c r="L40" s="64">
        <f t="shared" si="1"/>
        <v>0</v>
      </c>
      <c r="M40" s="56"/>
      <c r="N40" s="59" t="s">
        <v>223</v>
      </c>
      <c r="O40" s="59" t="s">
        <v>77</v>
      </c>
      <c r="P40" s="59" t="s">
        <v>77</v>
      </c>
      <c r="Q40" s="59" t="s">
        <v>88</v>
      </c>
      <c r="R40" s="59" t="s">
        <v>143</v>
      </c>
      <c r="S40" s="59" t="s">
        <v>144</v>
      </c>
      <c r="T40" s="59" t="s">
        <v>144</v>
      </c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9" t="s">
        <v>77</v>
      </c>
      <c r="AS40" s="59" t="s">
        <v>77</v>
      </c>
      <c r="AT40" s="60"/>
      <c r="AU40" s="59" t="s">
        <v>224</v>
      </c>
      <c r="AV40" s="60">
        <v>27</v>
      </c>
    </row>
    <row r="41" spans="1:48" ht="30" customHeight="1" x14ac:dyDescent="0.3">
      <c r="A41" s="56" t="s">
        <v>225</v>
      </c>
      <c r="B41" s="56" t="s">
        <v>226</v>
      </c>
      <c r="C41" s="56" t="s">
        <v>227</v>
      </c>
      <c r="D41" s="57">
        <v>560</v>
      </c>
      <c r="E41" s="64"/>
      <c r="F41" s="64"/>
      <c r="G41" s="64"/>
      <c r="H41" s="64"/>
      <c r="I41" s="64"/>
      <c r="J41" s="64"/>
      <c r="K41" s="64"/>
      <c r="L41" s="64">
        <f t="shared" si="1"/>
        <v>0</v>
      </c>
      <c r="M41" s="56"/>
      <c r="N41" s="59" t="s">
        <v>228</v>
      </c>
      <c r="O41" s="59" t="s">
        <v>77</v>
      </c>
      <c r="P41" s="59" t="s">
        <v>77</v>
      </c>
      <c r="Q41" s="59" t="s">
        <v>88</v>
      </c>
      <c r="R41" s="59" t="s">
        <v>143</v>
      </c>
      <c r="S41" s="59" t="s">
        <v>144</v>
      </c>
      <c r="T41" s="59" t="s">
        <v>144</v>
      </c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59" t="s">
        <v>77</v>
      </c>
      <c r="AS41" s="59" t="s">
        <v>77</v>
      </c>
      <c r="AT41" s="60"/>
      <c r="AU41" s="59" t="s">
        <v>229</v>
      </c>
      <c r="AV41" s="60">
        <v>28</v>
      </c>
    </row>
    <row r="42" spans="1:48" ht="30" customHeight="1" x14ac:dyDescent="0.3">
      <c r="A42" s="56" t="s">
        <v>230</v>
      </c>
      <c r="B42" s="56" t="s">
        <v>77</v>
      </c>
      <c r="C42" s="56" t="s">
        <v>227</v>
      </c>
      <c r="D42" s="57">
        <v>70</v>
      </c>
      <c r="E42" s="64"/>
      <c r="F42" s="64"/>
      <c r="G42" s="64"/>
      <c r="H42" s="64"/>
      <c r="I42" s="64"/>
      <c r="J42" s="64"/>
      <c r="K42" s="64"/>
      <c r="L42" s="64">
        <f t="shared" si="1"/>
        <v>0</v>
      </c>
      <c r="M42" s="56"/>
      <c r="N42" s="59" t="s">
        <v>231</v>
      </c>
      <c r="O42" s="59" t="s">
        <v>77</v>
      </c>
      <c r="P42" s="59" t="s">
        <v>77</v>
      </c>
      <c r="Q42" s="59" t="s">
        <v>88</v>
      </c>
      <c r="R42" s="59" t="s">
        <v>143</v>
      </c>
      <c r="S42" s="59" t="s">
        <v>144</v>
      </c>
      <c r="T42" s="59" t="s">
        <v>144</v>
      </c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59" t="s">
        <v>77</v>
      </c>
      <c r="AS42" s="59" t="s">
        <v>77</v>
      </c>
      <c r="AT42" s="60"/>
      <c r="AU42" s="59" t="s">
        <v>232</v>
      </c>
      <c r="AV42" s="60">
        <v>29</v>
      </c>
    </row>
    <row r="43" spans="1:48" ht="30" customHeight="1" x14ac:dyDescent="0.3">
      <c r="A43" s="56" t="s">
        <v>233</v>
      </c>
      <c r="B43" s="56" t="s">
        <v>77</v>
      </c>
      <c r="C43" s="56" t="s">
        <v>227</v>
      </c>
      <c r="D43" s="57">
        <v>21</v>
      </c>
      <c r="E43" s="64"/>
      <c r="F43" s="64"/>
      <c r="G43" s="64"/>
      <c r="H43" s="64"/>
      <c r="I43" s="64"/>
      <c r="J43" s="64"/>
      <c r="K43" s="64"/>
      <c r="L43" s="64">
        <f t="shared" si="1"/>
        <v>0</v>
      </c>
      <c r="M43" s="56"/>
      <c r="N43" s="59" t="s">
        <v>234</v>
      </c>
      <c r="O43" s="59" t="s">
        <v>77</v>
      </c>
      <c r="P43" s="59" t="s">
        <v>77</v>
      </c>
      <c r="Q43" s="59" t="s">
        <v>88</v>
      </c>
      <c r="R43" s="59" t="s">
        <v>143</v>
      </c>
      <c r="S43" s="59" t="s">
        <v>144</v>
      </c>
      <c r="T43" s="59" t="s">
        <v>144</v>
      </c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9" t="s">
        <v>77</v>
      </c>
      <c r="AS43" s="59" t="s">
        <v>77</v>
      </c>
      <c r="AT43" s="60"/>
      <c r="AU43" s="59" t="s">
        <v>235</v>
      </c>
      <c r="AV43" s="60">
        <v>30</v>
      </c>
    </row>
    <row r="44" spans="1:48" ht="30" customHeight="1" x14ac:dyDescent="0.3">
      <c r="A44" s="56" t="s">
        <v>236</v>
      </c>
      <c r="B44" s="56" t="s">
        <v>77</v>
      </c>
      <c r="C44" s="56" t="s">
        <v>151</v>
      </c>
      <c r="D44" s="57">
        <v>2106</v>
      </c>
      <c r="E44" s="64"/>
      <c r="F44" s="64"/>
      <c r="G44" s="64"/>
      <c r="H44" s="64"/>
      <c r="I44" s="64"/>
      <c r="J44" s="64"/>
      <c r="K44" s="64"/>
      <c r="L44" s="64">
        <f t="shared" si="1"/>
        <v>0</v>
      </c>
      <c r="M44" s="56"/>
      <c r="N44" s="59" t="s">
        <v>237</v>
      </c>
      <c r="O44" s="59" t="s">
        <v>77</v>
      </c>
      <c r="P44" s="59" t="s">
        <v>77</v>
      </c>
      <c r="Q44" s="59" t="s">
        <v>88</v>
      </c>
      <c r="R44" s="59" t="s">
        <v>143</v>
      </c>
      <c r="S44" s="59" t="s">
        <v>144</v>
      </c>
      <c r="T44" s="59" t="s">
        <v>144</v>
      </c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59" t="s">
        <v>77</v>
      </c>
      <c r="AS44" s="59" t="s">
        <v>77</v>
      </c>
      <c r="AT44" s="60"/>
      <c r="AU44" s="59" t="s">
        <v>238</v>
      </c>
      <c r="AV44" s="60">
        <v>31</v>
      </c>
    </row>
    <row r="45" spans="1:48" ht="30" customHeight="1" x14ac:dyDescent="0.3">
      <c r="A45" s="56" t="s">
        <v>239</v>
      </c>
      <c r="B45" s="56" t="s">
        <v>77</v>
      </c>
      <c r="C45" s="56" t="s">
        <v>151</v>
      </c>
      <c r="D45" s="57">
        <v>4</v>
      </c>
      <c r="E45" s="64"/>
      <c r="F45" s="64"/>
      <c r="G45" s="64"/>
      <c r="H45" s="64"/>
      <c r="I45" s="64"/>
      <c r="J45" s="64"/>
      <c r="K45" s="64"/>
      <c r="L45" s="64">
        <f t="shared" si="1"/>
        <v>0</v>
      </c>
      <c r="M45" s="56"/>
      <c r="N45" s="59" t="s">
        <v>240</v>
      </c>
      <c r="O45" s="59" t="s">
        <v>77</v>
      </c>
      <c r="P45" s="59" t="s">
        <v>77</v>
      </c>
      <c r="Q45" s="59" t="s">
        <v>88</v>
      </c>
      <c r="R45" s="59" t="s">
        <v>143</v>
      </c>
      <c r="S45" s="59" t="s">
        <v>144</v>
      </c>
      <c r="T45" s="59" t="s">
        <v>144</v>
      </c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9" t="s">
        <v>77</v>
      </c>
      <c r="AS45" s="59" t="s">
        <v>77</v>
      </c>
      <c r="AT45" s="60"/>
      <c r="AU45" s="59" t="s">
        <v>241</v>
      </c>
      <c r="AV45" s="60">
        <v>32</v>
      </c>
    </row>
    <row r="46" spans="1:48" ht="30" customHeight="1" x14ac:dyDescent="0.3">
      <c r="A46" s="56" t="s">
        <v>242</v>
      </c>
      <c r="B46" s="56" t="s">
        <v>77</v>
      </c>
      <c r="C46" s="56" t="s">
        <v>151</v>
      </c>
      <c r="D46" s="57">
        <v>785</v>
      </c>
      <c r="E46" s="64"/>
      <c r="F46" s="64"/>
      <c r="G46" s="64"/>
      <c r="H46" s="64"/>
      <c r="I46" s="64"/>
      <c r="J46" s="64"/>
      <c r="K46" s="64"/>
      <c r="L46" s="64">
        <f t="shared" si="1"/>
        <v>0</v>
      </c>
      <c r="M46" s="56"/>
      <c r="N46" s="59" t="s">
        <v>243</v>
      </c>
      <c r="O46" s="59" t="s">
        <v>77</v>
      </c>
      <c r="P46" s="59" t="s">
        <v>77</v>
      </c>
      <c r="Q46" s="59" t="s">
        <v>88</v>
      </c>
      <c r="R46" s="59" t="s">
        <v>143</v>
      </c>
      <c r="S46" s="59" t="s">
        <v>144</v>
      </c>
      <c r="T46" s="59" t="s">
        <v>144</v>
      </c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59" t="s">
        <v>77</v>
      </c>
      <c r="AS46" s="59" t="s">
        <v>77</v>
      </c>
      <c r="AT46" s="60"/>
      <c r="AU46" s="59" t="s">
        <v>244</v>
      </c>
      <c r="AV46" s="60">
        <v>33</v>
      </c>
    </row>
    <row r="47" spans="1:48" ht="30" customHeight="1" x14ac:dyDescent="0.3">
      <c r="A47" s="56" t="s">
        <v>245</v>
      </c>
      <c r="B47" s="56" t="s">
        <v>77</v>
      </c>
      <c r="C47" s="56" t="s">
        <v>151</v>
      </c>
      <c r="D47" s="57">
        <v>785</v>
      </c>
      <c r="E47" s="64"/>
      <c r="F47" s="64"/>
      <c r="G47" s="64"/>
      <c r="H47" s="64"/>
      <c r="I47" s="64"/>
      <c r="J47" s="64"/>
      <c r="K47" s="64"/>
      <c r="L47" s="64">
        <f t="shared" si="1"/>
        <v>0</v>
      </c>
      <c r="M47" s="56"/>
      <c r="N47" s="59" t="s">
        <v>246</v>
      </c>
      <c r="O47" s="59" t="s">
        <v>77</v>
      </c>
      <c r="P47" s="59" t="s">
        <v>77</v>
      </c>
      <c r="Q47" s="59" t="s">
        <v>88</v>
      </c>
      <c r="R47" s="59" t="s">
        <v>143</v>
      </c>
      <c r="S47" s="59" t="s">
        <v>144</v>
      </c>
      <c r="T47" s="59" t="s">
        <v>144</v>
      </c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9" t="s">
        <v>77</v>
      </c>
      <c r="AS47" s="59" t="s">
        <v>77</v>
      </c>
      <c r="AT47" s="60"/>
      <c r="AU47" s="59" t="s">
        <v>247</v>
      </c>
      <c r="AV47" s="60">
        <v>34</v>
      </c>
    </row>
    <row r="48" spans="1:48" ht="30" customHeight="1" x14ac:dyDescent="0.3">
      <c r="A48" s="56" t="s">
        <v>248</v>
      </c>
      <c r="B48" s="56" t="s">
        <v>249</v>
      </c>
      <c r="C48" s="56" t="s">
        <v>227</v>
      </c>
      <c r="D48" s="57">
        <v>24</v>
      </c>
      <c r="E48" s="64"/>
      <c r="F48" s="64"/>
      <c r="G48" s="64"/>
      <c r="H48" s="64"/>
      <c r="I48" s="64"/>
      <c r="J48" s="64"/>
      <c r="K48" s="64"/>
      <c r="L48" s="64">
        <f t="shared" si="1"/>
        <v>0</v>
      </c>
      <c r="M48" s="56"/>
      <c r="N48" s="59" t="s">
        <v>250</v>
      </c>
      <c r="O48" s="59" t="s">
        <v>77</v>
      </c>
      <c r="P48" s="59" t="s">
        <v>77</v>
      </c>
      <c r="Q48" s="59" t="s">
        <v>88</v>
      </c>
      <c r="R48" s="59" t="s">
        <v>143</v>
      </c>
      <c r="S48" s="59" t="s">
        <v>144</v>
      </c>
      <c r="T48" s="59" t="s">
        <v>144</v>
      </c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9" t="s">
        <v>77</v>
      </c>
      <c r="AS48" s="59" t="s">
        <v>77</v>
      </c>
      <c r="AT48" s="60"/>
      <c r="AU48" s="59" t="s">
        <v>251</v>
      </c>
      <c r="AV48" s="60">
        <v>35</v>
      </c>
    </row>
    <row r="49" spans="1:48" ht="30" customHeight="1" x14ac:dyDescent="0.3">
      <c r="A49" s="56" t="s">
        <v>252</v>
      </c>
      <c r="B49" s="56" t="s">
        <v>253</v>
      </c>
      <c r="C49" s="56" t="s">
        <v>151</v>
      </c>
      <c r="D49" s="57">
        <v>1789</v>
      </c>
      <c r="E49" s="64"/>
      <c r="F49" s="64"/>
      <c r="G49" s="64"/>
      <c r="H49" s="64"/>
      <c r="I49" s="64"/>
      <c r="J49" s="64"/>
      <c r="K49" s="64"/>
      <c r="L49" s="64">
        <f t="shared" si="1"/>
        <v>0</v>
      </c>
      <c r="M49" s="56"/>
      <c r="N49" s="59" t="s">
        <v>254</v>
      </c>
      <c r="O49" s="59" t="s">
        <v>77</v>
      </c>
      <c r="P49" s="59" t="s">
        <v>77</v>
      </c>
      <c r="Q49" s="59" t="s">
        <v>88</v>
      </c>
      <c r="R49" s="59" t="s">
        <v>143</v>
      </c>
      <c r="S49" s="59" t="s">
        <v>144</v>
      </c>
      <c r="T49" s="59" t="s">
        <v>144</v>
      </c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59" t="s">
        <v>77</v>
      </c>
      <c r="AS49" s="59" t="s">
        <v>77</v>
      </c>
      <c r="AT49" s="60"/>
      <c r="AU49" s="59" t="s">
        <v>255</v>
      </c>
      <c r="AV49" s="60">
        <v>36</v>
      </c>
    </row>
    <row r="50" spans="1:48" ht="30" customHeight="1" x14ac:dyDescent="0.3">
      <c r="A50" s="56" t="s">
        <v>256</v>
      </c>
      <c r="B50" s="56" t="s">
        <v>179</v>
      </c>
      <c r="C50" s="56" t="s">
        <v>151</v>
      </c>
      <c r="D50" s="57">
        <v>21</v>
      </c>
      <c r="E50" s="64"/>
      <c r="F50" s="64"/>
      <c r="G50" s="64"/>
      <c r="H50" s="64"/>
      <c r="I50" s="64"/>
      <c r="J50" s="64"/>
      <c r="K50" s="64"/>
      <c r="L50" s="64">
        <f t="shared" si="1"/>
        <v>0</v>
      </c>
      <c r="M50" s="56"/>
      <c r="N50" s="59" t="s">
        <v>257</v>
      </c>
      <c r="O50" s="59" t="s">
        <v>77</v>
      </c>
      <c r="P50" s="59" t="s">
        <v>77</v>
      </c>
      <c r="Q50" s="59" t="s">
        <v>88</v>
      </c>
      <c r="R50" s="59" t="s">
        <v>143</v>
      </c>
      <c r="S50" s="59" t="s">
        <v>144</v>
      </c>
      <c r="T50" s="59" t="s">
        <v>144</v>
      </c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9" t="s">
        <v>77</v>
      </c>
      <c r="AS50" s="59" t="s">
        <v>77</v>
      </c>
      <c r="AT50" s="60"/>
      <c r="AU50" s="59" t="s">
        <v>258</v>
      </c>
      <c r="AV50" s="60">
        <v>37</v>
      </c>
    </row>
    <row r="51" spans="1:48" ht="30" customHeight="1" x14ac:dyDescent="0.3">
      <c r="A51" s="56" t="s">
        <v>259</v>
      </c>
      <c r="B51" s="56" t="s">
        <v>179</v>
      </c>
      <c r="C51" s="56" t="s">
        <v>151</v>
      </c>
      <c r="D51" s="57">
        <v>151</v>
      </c>
      <c r="E51" s="64"/>
      <c r="F51" s="64"/>
      <c r="G51" s="64"/>
      <c r="H51" s="64"/>
      <c r="I51" s="64"/>
      <c r="J51" s="64"/>
      <c r="K51" s="64"/>
      <c r="L51" s="64">
        <f t="shared" si="1"/>
        <v>0</v>
      </c>
      <c r="M51" s="56"/>
      <c r="N51" s="59" t="s">
        <v>260</v>
      </c>
      <c r="O51" s="59" t="s">
        <v>77</v>
      </c>
      <c r="P51" s="59" t="s">
        <v>77</v>
      </c>
      <c r="Q51" s="59" t="s">
        <v>88</v>
      </c>
      <c r="R51" s="59" t="s">
        <v>143</v>
      </c>
      <c r="S51" s="59" t="s">
        <v>144</v>
      </c>
      <c r="T51" s="59" t="s">
        <v>144</v>
      </c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59" t="s">
        <v>77</v>
      </c>
      <c r="AS51" s="59" t="s">
        <v>77</v>
      </c>
      <c r="AT51" s="60"/>
      <c r="AU51" s="59" t="s">
        <v>261</v>
      </c>
      <c r="AV51" s="60">
        <v>38</v>
      </c>
    </row>
    <row r="52" spans="1:48" ht="30" customHeight="1" x14ac:dyDescent="0.3">
      <c r="A52" s="56" t="s">
        <v>262</v>
      </c>
      <c r="B52" s="56" t="s">
        <v>263</v>
      </c>
      <c r="C52" s="56" t="s">
        <v>227</v>
      </c>
      <c r="D52" s="57">
        <v>64</v>
      </c>
      <c r="E52" s="64"/>
      <c r="F52" s="64"/>
      <c r="G52" s="64"/>
      <c r="H52" s="64"/>
      <c r="I52" s="64"/>
      <c r="J52" s="64"/>
      <c r="K52" s="64"/>
      <c r="L52" s="64">
        <f t="shared" si="1"/>
        <v>0</v>
      </c>
      <c r="M52" s="56"/>
      <c r="N52" s="59" t="s">
        <v>264</v>
      </c>
      <c r="O52" s="59" t="s">
        <v>77</v>
      </c>
      <c r="P52" s="59" t="s">
        <v>77</v>
      </c>
      <c r="Q52" s="59" t="s">
        <v>88</v>
      </c>
      <c r="R52" s="59" t="s">
        <v>143</v>
      </c>
      <c r="S52" s="59" t="s">
        <v>144</v>
      </c>
      <c r="T52" s="59" t="s">
        <v>144</v>
      </c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59" t="s">
        <v>77</v>
      </c>
      <c r="AS52" s="59" t="s">
        <v>77</v>
      </c>
      <c r="AT52" s="60"/>
      <c r="AU52" s="59" t="s">
        <v>265</v>
      </c>
      <c r="AV52" s="60">
        <v>39</v>
      </c>
    </row>
    <row r="53" spans="1:48" ht="30" customHeight="1" x14ac:dyDescent="0.3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1:48" ht="30" customHeight="1" x14ac:dyDescent="0.3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</row>
    <row r="55" spans="1:48" ht="30" customHeight="1" x14ac:dyDescent="0.3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</row>
    <row r="56" spans="1:48" ht="30" customHeight="1" x14ac:dyDescent="0.3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1:48" ht="30" customHeight="1" x14ac:dyDescent="0.3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1:48" ht="30" customHeight="1" x14ac:dyDescent="0.3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1:48" ht="30" customHeight="1" x14ac:dyDescent="0.3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1:48" ht="30" customHeight="1" x14ac:dyDescent="0.3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</row>
    <row r="61" spans="1:48" ht="30" customHeight="1" x14ac:dyDescent="0.3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48" ht="30" customHeight="1" x14ac:dyDescent="0.3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48" ht="30" customHeight="1" x14ac:dyDescent="0.3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</row>
    <row r="64" spans="1:48" ht="30" customHeight="1" x14ac:dyDescent="0.3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</row>
    <row r="65" spans="1:48" ht="30" customHeight="1" x14ac:dyDescent="0.3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</row>
    <row r="66" spans="1:48" ht="30" customHeight="1" x14ac:dyDescent="0.3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</row>
    <row r="67" spans="1:48" ht="30" customHeight="1" x14ac:dyDescent="0.3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</row>
    <row r="68" spans="1:48" ht="30" customHeight="1" x14ac:dyDescent="0.3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</row>
    <row r="69" spans="1:48" ht="30" customHeight="1" x14ac:dyDescent="0.3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</row>
    <row r="70" spans="1:48" ht="30" customHeight="1" x14ac:dyDescent="0.3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</row>
    <row r="71" spans="1:48" ht="30" customHeight="1" x14ac:dyDescent="0.3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</row>
    <row r="72" spans="1:48" ht="30" customHeight="1" x14ac:dyDescent="0.3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</row>
    <row r="73" spans="1:48" ht="30" customHeight="1" x14ac:dyDescent="0.3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</row>
    <row r="74" spans="1:48" ht="30" customHeight="1" x14ac:dyDescent="0.3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</row>
    <row r="75" spans="1:48" ht="30" customHeight="1" x14ac:dyDescent="0.3">
      <c r="A75" s="56" t="s">
        <v>107</v>
      </c>
      <c r="B75" s="57"/>
      <c r="C75" s="57"/>
      <c r="D75" s="57"/>
      <c r="E75" s="57"/>
      <c r="F75" s="64"/>
      <c r="G75" s="57"/>
      <c r="H75" s="64"/>
      <c r="I75" s="57"/>
      <c r="J75" s="64"/>
      <c r="K75" s="57"/>
      <c r="L75" s="64">
        <f>SUM(L29:L74)</f>
        <v>0</v>
      </c>
      <c r="M75" s="57"/>
      <c r="N75" t="s">
        <v>177</v>
      </c>
    </row>
    <row r="76" spans="1:48" ht="30" customHeight="1" x14ac:dyDescent="0.3">
      <c r="A76" s="56" t="s">
        <v>89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60"/>
      <c r="O76" s="60"/>
      <c r="P76" s="60"/>
      <c r="Q76" s="59" t="s">
        <v>90</v>
      </c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</row>
    <row r="77" spans="1:48" ht="30" customHeight="1" x14ac:dyDescent="0.3">
      <c r="A77" s="56" t="s">
        <v>266</v>
      </c>
      <c r="B77" s="56" t="s">
        <v>267</v>
      </c>
      <c r="C77" s="56" t="s">
        <v>204</v>
      </c>
      <c r="D77" s="57">
        <v>4714.45</v>
      </c>
      <c r="E77" s="64"/>
      <c r="F77" s="64"/>
      <c r="G77" s="64"/>
      <c r="H77" s="64"/>
      <c r="I77" s="64"/>
      <c r="J77" s="64"/>
      <c r="K77" s="64"/>
      <c r="L77" s="64">
        <f>TRUNC(F77+H77+J77, 0)</f>
        <v>0</v>
      </c>
      <c r="M77" s="56"/>
      <c r="N77" s="59" t="s">
        <v>268</v>
      </c>
      <c r="O77" s="59" t="s">
        <v>77</v>
      </c>
      <c r="P77" s="59" t="s">
        <v>77</v>
      </c>
      <c r="Q77" s="59" t="s">
        <v>90</v>
      </c>
      <c r="R77" s="59" t="s">
        <v>144</v>
      </c>
      <c r="S77" s="59" t="s">
        <v>144</v>
      </c>
      <c r="T77" s="59" t="s">
        <v>143</v>
      </c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59" t="s">
        <v>77</v>
      </c>
      <c r="AS77" s="59" t="s">
        <v>77</v>
      </c>
      <c r="AT77" s="60"/>
      <c r="AU77" s="59" t="s">
        <v>269</v>
      </c>
      <c r="AV77" s="60">
        <v>41</v>
      </c>
    </row>
    <row r="78" spans="1:48" ht="30" customHeight="1" x14ac:dyDescent="0.3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</row>
    <row r="79" spans="1:48" ht="30" customHeight="1" x14ac:dyDescent="0.3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</row>
    <row r="80" spans="1:48" ht="30" customHeight="1" x14ac:dyDescent="0.3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</row>
    <row r="81" spans="1:13" ht="30" customHeight="1" x14ac:dyDescent="0.3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</row>
    <row r="82" spans="1:13" ht="30" customHeight="1" x14ac:dyDescent="0.3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</row>
    <row r="83" spans="1:13" ht="30" customHeight="1" x14ac:dyDescent="0.3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</row>
    <row r="84" spans="1:13" ht="30" customHeight="1" x14ac:dyDescent="0.3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</row>
    <row r="85" spans="1:13" ht="30" customHeight="1" x14ac:dyDescent="0.3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</row>
    <row r="86" spans="1:13" ht="30" customHeight="1" x14ac:dyDescent="0.3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</row>
    <row r="87" spans="1:13" ht="30" customHeight="1" x14ac:dyDescent="0.3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</row>
    <row r="88" spans="1:13" ht="30" customHeight="1" x14ac:dyDescent="0.3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</row>
    <row r="89" spans="1:13" ht="30" customHeight="1" x14ac:dyDescent="0.3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</row>
    <row r="90" spans="1:13" ht="30" customHeight="1" x14ac:dyDescent="0.3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</row>
    <row r="91" spans="1:13" ht="30" customHeight="1" x14ac:dyDescent="0.3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</row>
    <row r="92" spans="1:13" ht="30" customHeight="1" x14ac:dyDescent="0.3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</row>
    <row r="93" spans="1:13" ht="30" customHeight="1" x14ac:dyDescent="0.3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</row>
    <row r="94" spans="1:13" ht="30" customHeight="1" x14ac:dyDescent="0.3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</row>
    <row r="95" spans="1:13" ht="30" customHeight="1" x14ac:dyDescent="0.3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</row>
    <row r="96" spans="1:13" ht="30" customHeight="1" x14ac:dyDescent="0.3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</row>
    <row r="97" spans="1:48" ht="30" customHeight="1" x14ac:dyDescent="0.3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</row>
    <row r="98" spans="1:48" ht="30" customHeight="1" x14ac:dyDescent="0.3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</row>
    <row r="99" spans="1:48" ht="30" customHeight="1" x14ac:dyDescent="0.3">
      <c r="A99" s="56" t="s">
        <v>107</v>
      </c>
      <c r="B99" s="57"/>
      <c r="C99" s="57"/>
      <c r="D99" s="57"/>
      <c r="E99" s="57"/>
      <c r="F99" s="64"/>
      <c r="G99" s="57"/>
      <c r="H99" s="64"/>
      <c r="I99" s="57"/>
      <c r="J99" s="64"/>
      <c r="K99" s="57"/>
      <c r="L99" s="64">
        <f>SUM(L77:L98)</f>
        <v>0</v>
      </c>
      <c r="M99" s="57"/>
      <c r="N99" t="s">
        <v>177</v>
      </c>
    </row>
    <row r="100" spans="1:48" ht="30" customHeight="1" x14ac:dyDescent="0.3">
      <c r="A100" s="56" t="s">
        <v>91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60"/>
      <c r="O100" s="60"/>
      <c r="P100" s="60"/>
      <c r="Q100" s="59" t="s">
        <v>92</v>
      </c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</row>
    <row r="101" spans="1:48" ht="30" customHeight="1" x14ac:dyDescent="0.3">
      <c r="A101" s="56" t="s">
        <v>270</v>
      </c>
      <c r="B101" s="56" t="s">
        <v>271</v>
      </c>
      <c r="C101" s="56" t="s">
        <v>272</v>
      </c>
      <c r="D101" s="57">
        <v>3</v>
      </c>
      <c r="E101" s="64"/>
      <c r="F101" s="64"/>
      <c r="G101" s="64"/>
      <c r="H101" s="64"/>
      <c r="I101" s="64"/>
      <c r="J101" s="64"/>
      <c r="K101" s="64"/>
      <c r="L101" s="64">
        <f t="shared" ref="L101:L107" si="2">TRUNC(F101+H101+J101, 0)</f>
        <v>0</v>
      </c>
      <c r="M101" s="56"/>
      <c r="N101" s="59" t="s">
        <v>273</v>
      </c>
      <c r="O101" s="59" t="s">
        <v>77</v>
      </c>
      <c r="P101" s="59" t="s">
        <v>77</v>
      </c>
      <c r="Q101" s="59" t="s">
        <v>92</v>
      </c>
      <c r="R101" s="59" t="s">
        <v>143</v>
      </c>
      <c r="S101" s="59" t="s">
        <v>144</v>
      </c>
      <c r="T101" s="59" t="s">
        <v>144</v>
      </c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59" t="s">
        <v>77</v>
      </c>
      <c r="AS101" s="59" t="s">
        <v>77</v>
      </c>
      <c r="AT101" s="60"/>
      <c r="AU101" s="59" t="s">
        <v>274</v>
      </c>
      <c r="AV101" s="60">
        <v>43</v>
      </c>
    </row>
    <row r="102" spans="1:48" ht="30" customHeight="1" x14ac:dyDescent="0.3">
      <c r="A102" s="56" t="s">
        <v>275</v>
      </c>
      <c r="B102" s="56" t="s">
        <v>276</v>
      </c>
      <c r="C102" s="56" t="s">
        <v>277</v>
      </c>
      <c r="D102" s="57">
        <v>1</v>
      </c>
      <c r="E102" s="64"/>
      <c r="F102" s="64"/>
      <c r="G102" s="64"/>
      <c r="H102" s="64"/>
      <c r="I102" s="64"/>
      <c r="J102" s="64"/>
      <c r="K102" s="64"/>
      <c r="L102" s="64">
        <f t="shared" si="2"/>
        <v>0</v>
      </c>
      <c r="M102" s="56"/>
      <c r="N102" s="59" t="s">
        <v>278</v>
      </c>
      <c r="O102" s="59" t="s">
        <v>77</v>
      </c>
      <c r="P102" s="59" t="s">
        <v>77</v>
      </c>
      <c r="Q102" s="59" t="s">
        <v>92</v>
      </c>
      <c r="R102" s="59" t="s">
        <v>143</v>
      </c>
      <c r="S102" s="59" t="s">
        <v>144</v>
      </c>
      <c r="T102" s="59" t="s">
        <v>144</v>
      </c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59" t="s">
        <v>77</v>
      </c>
      <c r="AS102" s="59" t="s">
        <v>77</v>
      </c>
      <c r="AT102" s="60"/>
      <c r="AU102" s="59" t="s">
        <v>279</v>
      </c>
      <c r="AV102" s="60">
        <v>44</v>
      </c>
    </row>
    <row r="103" spans="1:48" ht="30" customHeight="1" x14ac:dyDescent="0.3">
      <c r="A103" s="56" t="s">
        <v>280</v>
      </c>
      <c r="B103" s="56" t="s">
        <v>281</v>
      </c>
      <c r="C103" s="56" t="s">
        <v>227</v>
      </c>
      <c r="D103" s="57">
        <v>11</v>
      </c>
      <c r="E103" s="64"/>
      <c r="F103" s="64"/>
      <c r="G103" s="64"/>
      <c r="H103" s="64"/>
      <c r="I103" s="64"/>
      <c r="J103" s="64"/>
      <c r="K103" s="64"/>
      <c r="L103" s="64">
        <f t="shared" si="2"/>
        <v>0</v>
      </c>
      <c r="M103" s="56"/>
      <c r="N103" s="59" t="s">
        <v>282</v>
      </c>
      <c r="O103" s="59" t="s">
        <v>77</v>
      </c>
      <c r="P103" s="59" t="s">
        <v>77</v>
      </c>
      <c r="Q103" s="59" t="s">
        <v>92</v>
      </c>
      <c r="R103" s="59" t="s">
        <v>143</v>
      </c>
      <c r="S103" s="59" t="s">
        <v>144</v>
      </c>
      <c r="T103" s="59" t="s">
        <v>144</v>
      </c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59" t="s">
        <v>77</v>
      </c>
      <c r="AS103" s="59" t="s">
        <v>77</v>
      </c>
      <c r="AT103" s="60"/>
      <c r="AU103" s="59" t="s">
        <v>283</v>
      </c>
      <c r="AV103" s="60">
        <v>45</v>
      </c>
    </row>
    <row r="104" spans="1:48" ht="30" customHeight="1" x14ac:dyDescent="0.3">
      <c r="A104" s="56" t="s">
        <v>284</v>
      </c>
      <c r="B104" s="56" t="s">
        <v>281</v>
      </c>
      <c r="C104" s="56" t="s">
        <v>227</v>
      </c>
      <c r="D104" s="57">
        <v>4</v>
      </c>
      <c r="E104" s="64"/>
      <c r="F104" s="64"/>
      <c r="G104" s="64"/>
      <c r="H104" s="64"/>
      <c r="I104" s="64"/>
      <c r="J104" s="64"/>
      <c r="K104" s="64"/>
      <c r="L104" s="64">
        <f t="shared" si="2"/>
        <v>0</v>
      </c>
      <c r="M104" s="56"/>
      <c r="N104" s="59" t="s">
        <v>285</v>
      </c>
      <c r="O104" s="59" t="s">
        <v>77</v>
      </c>
      <c r="P104" s="59" t="s">
        <v>77</v>
      </c>
      <c r="Q104" s="59" t="s">
        <v>92</v>
      </c>
      <c r="R104" s="59" t="s">
        <v>143</v>
      </c>
      <c r="S104" s="59" t="s">
        <v>144</v>
      </c>
      <c r="T104" s="59" t="s">
        <v>144</v>
      </c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59" t="s">
        <v>77</v>
      </c>
      <c r="AS104" s="59" t="s">
        <v>77</v>
      </c>
      <c r="AT104" s="60"/>
      <c r="AU104" s="59" t="s">
        <v>286</v>
      </c>
      <c r="AV104" s="60">
        <v>46</v>
      </c>
    </row>
    <row r="105" spans="1:48" ht="30" customHeight="1" x14ac:dyDescent="0.3">
      <c r="A105" s="56" t="s">
        <v>287</v>
      </c>
      <c r="B105" s="56" t="s">
        <v>281</v>
      </c>
      <c r="C105" s="56" t="s">
        <v>227</v>
      </c>
      <c r="D105" s="57">
        <v>12</v>
      </c>
      <c r="E105" s="64"/>
      <c r="F105" s="64"/>
      <c r="G105" s="64"/>
      <c r="H105" s="64"/>
      <c r="I105" s="64"/>
      <c r="J105" s="64"/>
      <c r="K105" s="64"/>
      <c r="L105" s="64">
        <f t="shared" si="2"/>
        <v>0</v>
      </c>
      <c r="M105" s="56"/>
      <c r="N105" s="59" t="s">
        <v>288</v>
      </c>
      <c r="O105" s="59" t="s">
        <v>77</v>
      </c>
      <c r="P105" s="59" t="s">
        <v>77</v>
      </c>
      <c r="Q105" s="59" t="s">
        <v>92</v>
      </c>
      <c r="R105" s="59" t="s">
        <v>143</v>
      </c>
      <c r="S105" s="59" t="s">
        <v>144</v>
      </c>
      <c r="T105" s="59" t="s">
        <v>144</v>
      </c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59" t="s">
        <v>77</v>
      </c>
      <c r="AS105" s="59" t="s">
        <v>77</v>
      </c>
      <c r="AT105" s="60"/>
      <c r="AU105" s="59" t="s">
        <v>289</v>
      </c>
      <c r="AV105" s="60">
        <v>47</v>
      </c>
    </row>
    <row r="106" spans="1:48" ht="30" customHeight="1" x14ac:dyDescent="0.3">
      <c r="A106" s="56" t="s">
        <v>290</v>
      </c>
      <c r="B106" s="56" t="s">
        <v>77</v>
      </c>
      <c r="C106" s="56" t="s">
        <v>227</v>
      </c>
      <c r="D106" s="57">
        <v>3</v>
      </c>
      <c r="E106" s="64"/>
      <c r="F106" s="64"/>
      <c r="G106" s="64"/>
      <c r="H106" s="64"/>
      <c r="I106" s="64"/>
      <c r="J106" s="64"/>
      <c r="K106" s="64"/>
      <c r="L106" s="64">
        <f t="shared" si="2"/>
        <v>0</v>
      </c>
      <c r="M106" s="56"/>
      <c r="N106" s="59" t="s">
        <v>291</v>
      </c>
      <c r="O106" s="59" t="s">
        <v>77</v>
      </c>
      <c r="P106" s="59" t="s">
        <v>77</v>
      </c>
      <c r="Q106" s="59" t="s">
        <v>92</v>
      </c>
      <c r="R106" s="59" t="s">
        <v>143</v>
      </c>
      <c r="S106" s="59" t="s">
        <v>144</v>
      </c>
      <c r="T106" s="59" t="s">
        <v>144</v>
      </c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59" t="s">
        <v>77</v>
      </c>
      <c r="AS106" s="59" t="s">
        <v>77</v>
      </c>
      <c r="AT106" s="60"/>
      <c r="AU106" s="59" t="s">
        <v>292</v>
      </c>
      <c r="AV106" s="60">
        <v>48</v>
      </c>
    </row>
    <row r="107" spans="1:48" ht="30" customHeight="1" x14ac:dyDescent="0.3">
      <c r="A107" s="56" t="s">
        <v>293</v>
      </c>
      <c r="B107" s="56" t="s">
        <v>294</v>
      </c>
      <c r="C107" s="56" t="s">
        <v>227</v>
      </c>
      <c r="D107" s="57">
        <v>1</v>
      </c>
      <c r="E107" s="64"/>
      <c r="F107" s="64"/>
      <c r="G107" s="64"/>
      <c r="H107" s="64"/>
      <c r="I107" s="64"/>
      <c r="J107" s="64"/>
      <c r="K107" s="64"/>
      <c r="L107" s="64">
        <f t="shared" si="2"/>
        <v>0</v>
      </c>
      <c r="M107" s="56"/>
      <c r="N107" s="59" t="s">
        <v>295</v>
      </c>
      <c r="O107" s="59" t="s">
        <v>77</v>
      </c>
      <c r="P107" s="59" t="s">
        <v>77</v>
      </c>
      <c r="Q107" s="59" t="s">
        <v>92</v>
      </c>
      <c r="R107" s="59" t="s">
        <v>143</v>
      </c>
      <c r="S107" s="59" t="s">
        <v>144</v>
      </c>
      <c r="T107" s="59" t="s">
        <v>144</v>
      </c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59" t="s">
        <v>77</v>
      </c>
      <c r="AS107" s="59" t="s">
        <v>77</v>
      </c>
      <c r="AT107" s="60"/>
      <c r="AU107" s="59" t="s">
        <v>296</v>
      </c>
      <c r="AV107" s="60">
        <v>49</v>
      </c>
    </row>
    <row r="108" spans="1:48" ht="30" customHeight="1" x14ac:dyDescent="0.3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</row>
    <row r="109" spans="1:48" ht="30" customHeight="1" x14ac:dyDescent="0.3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</row>
    <row r="110" spans="1:48" ht="30" customHeight="1" x14ac:dyDescent="0.3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</row>
    <row r="111" spans="1:48" ht="30" customHeight="1" x14ac:dyDescent="0.3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</row>
    <row r="112" spans="1:48" ht="30" customHeight="1" x14ac:dyDescent="0.3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</row>
    <row r="113" spans="1:48" ht="30" customHeight="1" x14ac:dyDescent="0.3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</row>
    <row r="114" spans="1:48" ht="30" customHeight="1" x14ac:dyDescent="0.3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</row>
    <row r="115" spans="1:48" ht="30" customHeight="1" x14ac:dyDescent="0.3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</row>
    <row r="116" spans="1:48" ht="30" customHeight="1" x14ac:dyDescent="0.3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</row>
    <row r="117" spans="1:48" ht="30" customHeight="1" x14ac:dyDescent="0.3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</row>
    <row r="118" spans="1:48" ht="30" customHeight="1" x14ac:dyDescent="0.3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</row>
    <row r="119" spans="1:48" ht="30" customHeight="1" x14ac:dyDescent="0.3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</row>
    <row r="120" spans="1:48" ht="30" customHeight="1" x14ac:dyDescent="0.3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</row>
    <row r="121" spans="1:48" ht="30" customHeight="1" x14ac:dyDescent="0.3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</row>
    <row r="122" spans="1:48" ht="30" customHeight="1" x14ac:dyDescent="0.3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</row>
    <row r="123" spans="1:48" ht="30" customHeight="1" x14ac:dyDescent="0.3">
      <c r="A123" s="56" t="s">
        <v>107</v>
      </c>
      <c r="B123" s="57"/>
      <c r="C123" s="57"/>
      <c r="D123" s="57"/>
      <c r="E123" s="57"/>
      <c r="F123" s="64"/>
      <c r="G123" s="57"/>
      <c r="H123" s="64"/>
      <c r="I123" s="57"/>
      <c r="J123" s="64"/>
      <c r="K123" s="57"/>
      <c r="L123" s="64">
        <f>SUM(L101:L122)</f>
        <v>0</v>
      </c>
      <c r="M123" s="57"/>
      <c r="N123" t="s">
        <v>177</v>
      </c>
    </row>
    <row r="124" spans="1:48" ht="30" customHeight="1" x14ac:dyDescent="0.3">
      <c r="A124" s="56" t="s">
        <v>95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60"/>
      <c r="O124" s="60"/>
      <c r="P124" s="60"/>
      <c r="Q124" s="59" t="s">
        <v>96</v>
      </c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</row>
    <row r="125" spans="1:48" ht="30" customHeight="1" x14ac:dyDescent="0.3">
      <c r="A125" s="56" t="s">
        <v>297</v>
      </c>
      <c r="B125" s="56" t="s">
        <v>298</v>
      </c>
      <c r="C125" s="56" t="s">
        <v>151</v>
      </c>
      <c r="D125" s="57">
        <v>2209</v>
      </c>
      <c r="E125" s="64"/>
      <c r="F125" s="64"/>
      <c r="G125" s="64"/>
      <c r="H125" s="64"/>
      <c r="I125" s="64"/>
      <c r="J125" s="64"/>
      <c r="K125" s="64"/>
      <c r="L125" s="64">
        <f t="shared" ref="L125:L134" si="3">TRUNC(F125+H125+J125, 0)</f>
        <v>0</v>
      </c>
      <c r="M125" s="56"/>
      <c r="N125" s="59" t="s">
        <v>299</v>
      </c>
      <c r="O125" s="59" t="s">
        <v>77</v>
      </c>
      <c r="P125" s="59" t="s">
        <v>77</v>
      </c>
      <c r="Q125" s="59" t="s">
        <v>96</v>
      </c>
      <c r="R125" s="59" t="s">
        <v>144</v>
      </c>
      <c r="S125" s="59" t="s">
        <v>144</v>
      </c>
      <c r="T125" s="59" t="s">
        <v>143</v>
      </c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59" t="s">
        <v>77</v>
      </c>
      <c r="AS125" s="59" t="s">
        <v>77</v>
      </c>
      <c r="AT125" s="60"/>
      <c r="AU125" s="59" t="s">
        <v>300</v>
      </c>
      <c r="AV125" s="60">
        <v>78</v>
      </c>
    </row>
    <row r="126" spans="1:48" ht="30" customHeight="1" x14ac:dyDescent="0.3">
      <c r="A126" s="56" t="s">
        <v>297</v>
      </c>
      <c r="B126" s="56" t="s">
        <v>301</v>
      </c>
      <c r="C126" s="56" t="s">
        <v>151</v>
      </c>
      <c r="D126" s="57">
        <v>3152</v>
      </c>
      <c r="E126" s="64"/>
      <c r="F126" s="64"/>
      <c r="G126" s="64"/>
      <c r="H126" s="64"/>
      <c r="I126" s="64"/>
      <c r="J126" s="64"/>
      <c r="K126" s="64"/>
      <c r="L126" s="64">
        <f t="shared" si="3"/>
        <v>0</v>
      </c>
      <c r="M126" s="56"/>
      <c r="N126" s="59" t="s">
        <v>302</v>
      </c>
      <c r="O126" s="59" t="s">
        <v>77</v>
      </c>
      <c r="P126" s="59" t="s">
        <v>77</v>
      </c>
      <c r="Q126" s="59" t="s">
        <v>96</v>
      </c>
      <c r="R126" s="59" t="s">
        <v>144</v>
      </c>
      <c r="S126" s="59" t="s">
        <v>144</v>
      </c>
      <c r="T126" s="59" t="s">
        <v>143</v>
      </c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59" t="s">
        <v>77</v>
      </c>
      <c r="AS126" s="59" t="s">
        <v>77</v>
      </c>
      <c r="AT126" s="60"/>
      <c r="AU126" s="59" t="s">
        <v>303</v>
      </c>
      <c r="AV126" s="60">
        <v>79</v>
      </c>
    </row>
    <row r="127" spans="1:48" ht="30" customHeight="1" x14ac:dyDescent="0.3">
      <c r="A127" s="56" t="s">
        <v>304</v>
      </c>
      <c r="B127" s="56" t="s">
        <v>305</v>
      </c>
      <c r="C127" s="56" t="s">
        <v>151</v>
      </c>
      <c r="D127" s="57">
        <v>4285</v>
      </c>
      <c r="E127" s="64"/>
      <c r="F127" s="64"/>
      <c r="G127" s="64"/>
      <c r="H127" s="64"/>
      <c r="I127" s="64"/>
      <c r="J127" s="64"/>
      <c r="K127" s="64"/>
      <c r="L127" s="64">
        <f t="shared" si="3"/>
        <v>0</v>
      </c>
      <c r="M127" s="56"/>
      <c r="N127" s="59" t="s">
        <v>306</v>
      </c>
      <c r="O127" s="59" t="s">
        <v>77</v>
      </c>
      <c r="P127" s="59" t="s">
        <v>77</v>
      </c>
      <c r="Q127" s="59" t="s">
        <v>96</v>
      </c>
      <c r="R127" s="59" t="s">
        <v>144</v>
      </c>
      <c r="S127" s="59" t="s">
        <v>144</v>
      </c>
      <c r="T127" s="59" t="s">
        <v>143</v>
      </c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59" t="s">
        <v>77</v>
      </c>
      <c r="AS127" s="59" t="s">
        <v>77</v>
      </c>
      <c r="AT127" s="60"/>
      <c r="AU127" s="59" t="s">
        <v>307</v>
      </c>
      <c r="AV127" s="60">
        <v>80</v>
      </c>
    </row>
    <row r="128" spans="1:48" ht="30" customHeight="1" x14ac:dyDescent="0.3">
      <c r="A128" s="56" t="s">
        <v>308</v>
      </c>
      <c r="B128" s="56" t="s">
        <v>309</v>
      </c>
      <c r="C128" s="56" t="s">
        <v>151</v>
      </c>
      <c r="D128" s="57">
        <v>4285</v>
      </c>
      <c r="E128" s="64"/>
      <c r="F128" s="64"/>
      <c r="G128" s="64"/>
      <c r="H128" s="64"/>
      <c r="I128" s="64"/>
      <c r="J128" s="64"/>
      <c r="K128" s="64"/>
      <c r="L128" s="64">
        <f t="shared" si="3"/>
        <v>0</v>
      </c>
      <c r="M128" s="56"/>
      <c r="N128" s="59" t="s">
        <v>310</v>
      </c>
      <c r="O128" s="59" t="s">
        <v>77</v>
      </c>
      <c r="P128" s="59" t="s">
        <v>77</v>
      </c>
      <c r="Q128" s="59" t="s">
        <v>96</v>
      </c>
      <c r="R128" s="59" t="s">
        <v>144</v>
      </c>
      <c r="S128" s="59" t="s">
        <v>144</v>
      </c>
      <c r="T128" s="59" t="s">
        <v>143</v>
      </c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59" t="s">
        <v>77</v>
      </c>
      <c r="AS128" s="59" t="s">
        <v>77</v>
      </c>
      <c r="AT128" s="60"/>
      <c r="AU128" s="59" t="s">
        <v>311</v>
      </c>
      <c r="AV128" s="60">
        <v>81</v>
      </c>
    </row>
    <row r="129" spans="1:48" ht="30" customHeight="1" x14ac:dyDescent="0.3">
      <c r="A129" s="56" t="s">
        <v>312</v>
      </c>
      <c r="B129" s="56" t="s">
        <v>313</v>
      </c>
      <c r="C129" s="56" t="s">
        <v>151</v>
      </c>
      <c r="D129" s="57">
        <v>4285</v>
      </c>
      <c r="E129" s="64"/>
      <c r="F129" s="64"/>
      <c r="G129" s="64"/>
      <c r="H129" s="64"/>
      <c r="I129" s="64"/>
      <c r="J129" s="64"/>
      <c r="K129" s="64"/>
      <c r="L129" s="64">
        <f t="shared" si="3"/>
        <v>0</v>
      </c>
      <c r="M129" s="56"/>
      <c r="N129" s="59" t="s">
        <v>314</v>
      </c>
      <c r="O129" s="59" t="s">
        <v>77</v>
      </c>
      <c r="P129" s="59" t="s">
        <v>77</v>
      </c>
      <c r="Q129" s="59" t="s">
        <v>96</v>
      </c>
      <c r="R129" s="59" t="s">
        <v>144</v>
      </c>
      <c r="S129" s="59" t="s">
        <v>144</v>
      </c>
      <c r="T129" s="59" t="s">
        <v>143</v>
      </c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59" t="s">
        <v>77</v>
      </c>
      <c r="AS129" s="59" t="s">
        <v>77</v>
      </c>
      <c r="AT129" s="60"/>
      <c r="AU129" s="59" t="s">
        <v>315</v>
      </c>
      <c r="AV129" s="60">
        <v>82</v>
      </c>
    </row>
    <row r="130" spans="1:48" ht="30" customHeight="1" x14ac:dyDescent="0.3">
      <c r="A130" s="56" t="s">
        <v>316</v>
      </c>
      <c r="B130" s="56" t="s">
        <v>317</v>
      </c>
      <c r="C130" s="56" t="s">
        <v>151</v>
      </c>
      <c r="D130" s="57">
        <v>4285</v>
      </c>
      <c r="E130" s="64"/>
      <c r="F130" s="64"/>
      <c r="G130" s="64"/>
      <c r="H130" s="64"/>
      <c r="I130" s="64"/>
      <c r="J130" s="64"/>
      <c r="K130" s="64"/>
      <c r="L130" s="64">
        <f t="shared" si="3"/>
        <v>0</v>
      </c>
      <c r="M130" s="56"/>
      <c r="N130" s="59" t="s">
        <v>318</v>
      </c>
      <c r="O130" s="59" t="s">
        <v>77</v>
      </c>
      <c r="P130" s="59" t="s">
        <v>77</v>
      </c>
      <c r="Q130" s="59" t="s">
        <v>96</v>
      </c>
      <c r="R130" s="59" t="s">
        <v>144</v>
      </c>
      <c r="S130" s="59" t="s">
        <v>144</v>
      </c>
      <c r="T130" s="59" t="s">
        <v>143</v>
      </c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59" t="s">
        <v>77</v>
      </c>
      <c r="AS130" s="59" t="s">
        <v>77</v>
      </c>
      <c r="AT130" s="60"/>
      <c r="AU130" s="59" t="s">
        <v>319</v>
      </c>
      <c r="AV130" s="60">
        <v>83</v>
      </c>
    </row>
    <row r="131" spans="1:48" ht="30" customHeight="1" x14ac:dyDescent="0.3">
      <c r="A131" s="56" t="s">
        <v>320</v>
      </c>
      <c r="B131" s="56" t="s">
        <v>321</v>
      </c>
      <c r="C131" s="56" t="s">
        <v>151</v>
      </c>
      <c r="D131" s="57">
        <v>40</v>
      </c>
      <c r="E131" s="64"/>
      <c r="F131" s="64"/>
      <c r="G131" s="64"/>
      <c r="H131" s="64"/>
      <c r="I131" s="64"/>
      <c r="J131" s="64"/>
      <c r="K131" s="64"/>
      <c r="L131" s="64">
        <f t="shared" si="3"/>
        <v>0</v>
      </c>
      <c r="M131" s="56"/>
      <c r="N131" s="59" t="s">
        <v>322</v>
      </c>
      <c r="O131" s="59" t="s">
        <v>77</v>
      </c>
      <c r="P131" s="59" t="s">
        <v>77</v>
      </c>
      <c r="Q131" s="59" t="s">
        <v>96</v>
      </c>
      <c r="R131" s="59" t="s">
        <v>144</v>
      </c>
      <c r="S131" s="59" t="s">
        <v>144</v>
      </c>
      <c r="T131" s="59" t="s">
        <v>143</v>
      </c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59" t="s">
        <v>77</v>
      </c>
      <c r="AS131" s="59" t="s">
        <v>77</v>
      </c>
      <c r="AT131" s="60"/>
      <c r="AU131" s="59" t="s">
        <v>323</v>
      </c>
      <c r="AV131" s="60">
        <v>84</v>
      </c>
    </row>
    <row r="132" spans="1:48" ht="30" customHeight="1" x14ac:dyDescent="0.3">
      <c r="A132" s="56" t="s">
        <v>324</v>
      </c>
      <c r="B132" s="56" t="s">
        <v>325</v>
      </c>
      <c r="C132" s="56" t="s">
        <v>151</v>
      </c>
      <c r="D132" s="57">
        <v>4285</v>
      </c>
      <c r="E132" s="64"/>
      <c r="F132" s="64"/>
      <c r="G132" s="64"/>
      <c r="H132" s="64"/>
      <c r="I132" s="64"/>
      <c r="J132" s="64"/>
      <c r="K132" s="64"/>
      <c r="L132" s="64">
        <f t="shared" si="3"/>
        <v>0</v>
      </c>
      <c r="M132" s="56"/>
      <c r="N132" s="59" t="s">
        <v>326</v>
      </c>
      <c r="O132" s="59" t="s">
        <v>77</v>
      </c>
      <c r="P132" s="59" t="s">
        <v>77</v>
      </c>
      <c r="Q132" s="59" t="s">
        <v>96</v>
      </c>
      <c r="R132" s="59" t="s">
        <v>144</v>
      </c>
      <c r="S132" s="59" t="s">
        <v>144</v>
      </c>
      <c r="T132" s="59" t="s">
        <v>143</v>
      </c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59" t="s">
        <v>77</v>
      </c>
      <c r="AS132" s="59" t="s">
        <v>77</v>
      </c>
      <c r="AT132" s="60"/>
      <c r="AU132" s="59" t="s">
        <v>327</v>
      </c>
      <c r="AV132" s="60">
        <v>85</v>
      </c>
    </row>
    <row r="133" spans="1:48" ht="30" customHeight="1" x14ac:dyDescent="0.3">
      <c r="A133" s="56" t="s">
        <v>328</v>
      </c>
      <c r="B133" s="56" t="s">
        <v>77</v>
      </c>
      <c r="C133" s="56" t="s">
        <v>277</v>
      </c>
      <c r="D133" s="57">
        <v>30</v>
      </c>
      <c r="E133" s="64"/>
      <c r="F133" s="64"/>
      <c r="G133" s="64"/>
      <c r="H133" s="64"/>
      <c r="I133" s="64"/>
      <c r="J133" s="64"/>
      <c r="K133" s="64"/>
      <c r="L133" s="64">
        <f t="shared" si="3"/>
        <v>0</v>
      </c>
      <c r="M133" s="56"/>
      <c r="N133" s="59" t="s">
        <v>329</v>
      </c>
      <c r="O133" s="59" t="s">
        <v>77</v>
      </c>
      <c r="P133" s="59" t="s">
        <v>77</v>
      </c>
      <c r="Q133" s="59" t="s">
        <v>96</v>
      </c>
      <c r="R133" s="59" t="s">
        <v>144</v>
      </c>
      <c r="S133" s="59" t="s">
        <v>144</v>
      </c>
      <c r="T133" s="59" t="s">
        <v>143</v>
      </c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59" t="s">
        <v>77</v>
      </c>
      <c r="AS133" s="59" t="s">
        <v>77</v>
      </c>
      <c r="AT133" s="60"/>
      <c r="AU133" s="59" t="s">
        <v>330</v>
      </c>
      <c r="AV133" s="60">
        <v>86</v>
      </c>
    </row>
    <row r="134" spans="1:48" ht="30" customHeight="1" x14ac:dyDescent="0.3">
      <c r="A134" s="56" t="s">
        <v>331</v>
      </c>
      <c r="B134" s="56" t="s">
        <v>77</v>
      </c>
      <c r="C134" s="56" t="s">
        <v>332</v>
      </c>
      <c r="D134" s="57">
        <v>10</v>
      </c>
      <c r="E134" s="64"/>
      <c r="F134" s="64"/>
      <c r="G134" s="64"/>
      <c r="H134" s="64"/>
      <c r="I134" s="64"/>
      <c r="J134" s="64"/>
      <c r="K134" s="64"/>
      <c r="L134" s="64">
        <f t="shared" si="3"/>
        <v>0</v>
      </c>
      <c r="M134" s="56"/>
      <c r="N134" s="59" t="s">
        <v>333</v>
      </c>
      <c r="O134" s="59" t="s">
        <v>77</v>
      </c>
      <c r="P134" s="59" t="s">
        <v>77</v>
      </c>
      <c r="Q134" s="59" t="s">
        <v>96</v>
      </c>
      <c r="R134" s="59" t="s">
        <v>144</v>
      </c>
      <c r="S134" s="59" t="s">
        <v>144</v>
      </c>
      <c r="T134" s="59" t="s">
        <v>143</v>
      </c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59" t="s">
        <v>77</v>
      </c>
      <c r="AS134" s="59" t="s">
        <v>77</v>
      </c>
      <c r="AT134" s="60"/>
      <c r="AU134" s="59" t="s">
        <v>334</v>
      </c>
      <c r="AV134" s="60">
        <v>87</v>
      </c>
    </row>
    <row r="135" spans="1:48" ht="30" customHeight="1" x14ac:dyDescent="0.3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</row>
    <row r="136" spans="1:48" ht="30" customHeight="1" x14ac:dyDescent="0.3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</row>
    <row r="137" spans="1:48" ht="30" customHeight="1" x14ac:dyDescent="0.3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</row>
    <row r="138" spans="1:48" ht="30" customHeight="1" x14ac:dyDescent="0.3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</row>
    <row r="139" spans="1:48" ht="30" customHeight="1" x14ac:dyDescent="0.3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</row>
    <row r="140" spans="1:48" ht="30" customHeight="1" x14ac:dyDescent="0.3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</row>
    <row r="141" spans="1:48" ht="30" customHeight="1" x14ac:dyDescent="0.3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</row>
    <row r="142" spans="1:48" ht="30" customHeight="1" x14ac:dyDescent="0.3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</row>
    <row r="143" spans="1:48" ht="30" customHeight="1" x14ac:dyDescent="0.3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</row>
    <row r="144" spans="1:48" ht="30" customHeight="1" x14ac:dyDescent="0.3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</row>
    <row r="145" spans="1:48" ht="30" customHeight="1" x14ac:dyDescent="0.3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</row>
    <row r="146" spans="1:48" ht="30" customHeight="1" x14ac:dyDescent="0.3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</row>
    <row r="147" spans="1:48" ht="30" customHeight="1" x14ac:dyDescent="0.3">
      <c r="A147" s="56" t="s">
        <v>107</v>
      </c>
      <c r="B147" s="57"/>
      <c r="C147" s="57"/>
      <c r="D147" s="57"/>
      <c r="E147" s="57"/>
      <c r="F147" s="64"/>
      <c r="G147" s="57"/>
      <c r="H147" s="64"/>
      <c r="I147" s="57"/>
      <c r="J147" s="64"/>
      <c r="K147" s="57"/>
      <c r="L147" s="64">
        <f>SUM(L125:L146)</f>
        <v>0</v>
      </c>
      <c r="M147" s="57"/>
      <c r="N147" t="s">
        <v>177</v>
      </c>
    </row>
    <row r="148" spans="1:48" ht="30" customHeight="1" x14ac:dyDescent="0.3">
      <c r="A148" s="56" t="s">
        <v>97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60"/>
      <c r="O148" s="60"/>
      <c r="P148" s="60"/>
      <c r="Q148" s="59" t="s">
        <v>98</v>
      </c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</row>
    <row r="149" spans="1:48" ht="30" customHeight="1" x14ac:dyDescent="0.3">
      <c r="A149" s="56" t="s">
        <v>335</v>
      </c>
      <c r="B149" s="56" t="s">
        <v>336</v>
      </c>
      <c r="C149" s="56" t="s">
        <v>277</v>
      </c>
      <c r="D149" s="57">
        <v>1</v>
      </c>
      <c r="E149" s="64"/>
      <c r="F149" s="64"/>
      <c r="G149" s="64"/>
      <c r="H149" s="64"/>
      <c r="I149" s="64"/>
      <c r="J149" s="64"/>
      <c r="K149" s="64"/>
      <c r="L149" s="64">
        <f>TRUNC(F149+H149+J149, 0)</f>
        <v>0</v>
      </c>
      <c r="M149" s="56"/>
      <c r="N149" s="59" t="s">
        <v>337</v>
      </c>
      <c r="O149" s="59" t="s">
        <v>77</v>
      </c>
      <c r="P149" s="59" t="s">
        <v>77</v>
      </c>
      <c r="Q149" s="59" t="s">
        <v>98</v>
      </c>
      <c r="R149" s="59" t="s">
        <v>144</v>
      </c>
      <c r="S149" s="59" t="s">
        <v>144</v>
      </c>
      <c r="T149" s="59" t="s">
        <v>143</v>
      </c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59" t="s">
        <v>77</v>
      </c>
      <c r="AS149" s="59" t="s">
        <v>77</v>
      </c>
      <c r="AT149" s="60"/>
      <c r="AU149" s="59" t="s">
        <v>338</v>
      </c>
      <c r="AV149" s="60">
        <v>73</v>
      </c>
    </row>
    <row r="150" spans="1:48" ht="30" customHeight="1" x14ac:dyDescent="0.3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</row>
    <row r="151" spans="1:48" ht="30" customHeight="1" x14ac:dyDescent="0.3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</row>
    <row r="152" spans="1:48" ht="30" customHeight="1" x14ac:dyDescent="0.3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</row>
    <row r="153" spans="1:48" ht="30" customHeight="1" x14ac:dyDescent="0.3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</row>
    <row r="154" spans="1:48" ht="30" customHeight="1" x14ac:dyDescent="0.3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</row>
    <row r="155" spans="1:48" ht="30" customHeight="1" x14ac:dyDescent="0.3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</row>
    <row r="156" spans="1:48" ht="30" customHeight="1" x14ac:dyDescent="0.3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</row>
    <row r="157" spans="1:48" ht="30" customHeight="1" x14ac:dyDescent="0.3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</row>
    <row r="158" spans="1:48" ht="30" customHeight="1" x14ac:dyDescent="0.3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</row>
    <row r="159" spans="1:48" ht="30" customHeight="1" x14ac:dyDescent="0.3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</row>
    <row r="160" spans="1:48" ht="30" customHeight="1" x14ac:dyDescent="0.3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</row>
    <row r="161" spans="1:48" ht="30" customHeight="1" x14ac:dyDescent="0.3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</row>
    <row r="162" spans="1:48" ht="30" customHeight="1" x14ac:dyDescent="0.3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</row>
    <row r="163" spans="1:48" ht="30" customHeight="1" x14ac:dyDescent="0.3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</row>
    <row r="164" spans="1:48" ht="30" customHeight="1" x14ac:dyDescent="0.3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</row>
    <row r="165" spans="1:48" ht="30" customHeight="1" x14ac:dyDescent="0.3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</row>
    <row r="166" spans="1:48" ht="30" customHeight="1" x14ac:dyDescent="0.3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</row>
    <row r="167" spans="1:48" ht="30" customHeight="1" x14ac:dyDescent="0.3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</row>
    <row r="168" spans="1:48" ht="30" customHeight="1" x14ac:dyDescent="0.3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</row>
    <row r="169" spans="1:48" ht="30" customHeight="1" x14ac:dyDescent="0.3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</row>
    <row r="170" spans="1:48" ht="30" customHeight="1" x14ac:dyDescent="0.3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</row>
    <row r="171" spans="1:48" ht="30" customHeight="1" x14ac:dyDescent="0.3">
      <c r="A171" s="56" t="s">
        <v>107</v>
      </c>
      <c r="B171" s="57"/>
      <c r="C171" s="57"/>
      <c r="D171" s="57"/>
      <c r="E171" s="57"/>
      <c r="F171" s="64"/>
      <c r="G171" s="57"/>
      <c r="H171" s="64"/>
      <c r="I171" s="57"/>
      <c r="J171" s="64"/>
      <c r="K171" s="57"/>
      <c r="L171" s="64">
        <f>SUM(L149:L170)</f>
        <v>0</v>
      </c>
      <c r="M171" s="57"/>
      <c r="N171" t="s">
        <v>177</v>
      </c>
    </row>
    <row r="172" spans="1:48" ht="30" customHeight="1" x14ac:dyDescent="0.3">
      <c r="A172" s="56" t="s">
        <v>99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60"/>
      <c r="O172" s="60"/>
      <c r="P172" s="60"/>
      <c r="Q172" s="59" t="s">
        <v>100</v>
      </c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</row>
    <row r="173" spans="1:48" ht="30" customHeight="1" x14ac:dyDescent="0.3">
      <c r="A173" s="56" t="s">
        <v>339</v>
      </c>
      <c r="B173" s="56" t="s">
        <v>340</v>
      </c>
      <c r="C173" s="56" t="s">
        <v>277</v>
      </c>
      <c r="D173" s="57">
        <v>1</v>
      </c>
      <c r="E173" s="64"/>
      <c r="F173" s="64"/>
      <c r="G173" s="64"/>
      <c r="H173" s="64"/>
      <c r="I173" s="64"/>
      <c r="J173" s="64"/>
      <c r="K173" s="64"/>
      <c r="L173" s="64">
        <f>TRUNC(F173+H173+J173, 0)</f>
        <v>0</v>
      </c>
      <c r="M173" s="56"/>
      <c r="N173" s="59" t="s">
        <v>341</v>
      </c>
      <c r="O173" s="59" t="s">
        <v>77</v>
      </c>
      <c r="P173" s="59" t="s">
        <v>77</v>
      </c>
      <c r="Q173" s="59" t="s">
        <v>100</v>
      </c>
      <c r="R173" s="59" t="s">
        <v>144</v>
      </c>
      <c r="S173" s="59" t="s">
        <v>144</v>
      </c>
      <c r="T173" s="59" t="s">
        <v>143</v>
      </c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59" t="s">
        <v>77</v>
      </c>
      <c r="AS173" s="59" t="s">
        <v>77</v>
      </c>
      <c r="AT173" s="60"/>
      <c r="AU173" s="59" t="s">
        <v>342</v>
      </c>
      <c r="AV173" s="60">
        <v>74</v>
      </c>
    </row>
    <row r="174" spans="1:48" ht="30" customHeight="1" x14ac:dyDescent="0.3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</row>
    <row r="175" spans="1:48" ht="30" customHeight="1" x14ac:dyDescent="0.3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</row>
    <row r="176" spans="1:48" ht="30" customHeight="1" x14ac:dyDescent="0.3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</row>
    <row r="177" spans="1:13" ht="30" customHeight="1" x14ac:dyDescent="0.3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</row>
    <row r="178" spans="1:13" ht="30" customHeight="1" x14ac:dyDescent="0.3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</row>
    <row r="179" spans="1:13" ht="30" customHeight="1" x14ac:dyDescent="0.3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</row>
    <row r="180" spans="1:13" ht="30" customHeight="1" x14ac:dyDescent="0.3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</row>
    <row r="181" spans="1:13" ht="30" customHeight="1" x14ac:dyDescent="0.3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</row>
    <row r="182" spans="1:13" ht="30" customHeight="1" x14ac:dyDescent="0.3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</row>
    <row r="183" spans="1:13" ht="30" customHeight="1" x14ac:dyDescent="0.3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</row>
    <row r="184" spans="1:13" ht="30" customHeight="1" x14ac:dyDescent="0.3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</row>
    <row r="185" spans="1:13" ht="30" customHeight="1" x14ac:dyDescent="0.3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</row>
    <row r="186" spans="1:13" ht="30" customHeight="1" x14ac:dyDescent="0.3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</row>
    <row r="187" spans="1:13" ht="30" customHeight="1" x14ac:dyDescent="0.3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</row>
    <row r="188" spans="1:13" ht="30" customHeight="1" x14ac:dyDescent="0.3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</row>
    <row r="189" spans="1:13" ht="30" customHeight="1" x14ac:dyDescent="0.3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</row>
    <row r="190" spans="1:13" ht="30" customHeight="1" x14ac:dyDescent="0.3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</row>
    <row r="191" spans="1:13" ht="30" customHeight="1" x14ac:dyDescent="0.3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</row>
    <row r="192" spans="1:13" ht="30" customHeight="1" x14ac:dyDescent="0.3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</row>
    <row r="193" spans="1:48" ht="30" customHeight="1" x14ac:dyDescent="0.3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</row>
    <row r="194" spans="1:48" ht="30" customHeight="1" x14ac:dyDescent="0.3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</row>
    <row r="195" spans="1:48" ht="30" customHeight="1" x14ac:dyDescent="0.3">
      <c r="A195" s="56" t="s">
        <v>107</v>
      </c>
      <c r="B195" s="57"/>
      <c r="C195" s="57"/>
      <c r="D195" s="57"/>
      <c r="E195" s="57"/>
      <c r="F195" s="64"/>
      <c r="G195" s="57"/>
      <c r="H195" s="64"/>
      <c r="I195" s="57"/>
      <c r="J195" s="64"/>
      <c r="K195" s="57"/>
      <c r="L195" s="64">
        <f>SUM(L173:L194)</f>
        <v>0</v>
      </c>
      <c r="M195" s="57"/>
      <c r="N195" t="s">
        <v>177</v>
      </c>
    </row>
    <row r="196" spans="1:48" ht="30" customHeight="1" x14ac:dyDescent="0.3">
      <c r="A196" s="56" t="s">
        <v>101</v>
      </c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60"/>
      <c r="O196" s="60"/>
      <c r="P196" s="60"/>
      <c r="Q196" s="59" t="s">
        <v>102</v>
      </c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</row>
    <row r="197" spans="1:48" ht="30" customHeight="1" x14ac:dyDescent="0.3">
      <c r="A197" s="56" t="s">
        <v>343</v>
      </c>
      <c r="B197" s="56" t="s">
        <v>344</v>
      </c>
      <c r="C197" s="56" t="s">
        <v>277</v>
      </c>
      <c r="D197" s="57">
        <v>1</v>
      </c>
      <c r="E197" s="64"/>
      <c r="F197" s="64"/>
      <c r="G197" s="64"/>
      <c r="H197" s="64"/>
      <c r="I197" s="64"/>
      <c r="J197" s="64"/>
      <c r="K197" s="64"/>
      <c r="L197" s="64">
        <f>TRUNC(F197+H197+J197, 0)</f>
        <v>0</v>
      </c>
      <c r="M197" s="56"/>
      <c r="N197" s="59" t="s">
        <v>345</v>
      </c>
      <c r="O197" s="59" t="s">
        <v>77</v>
      </c>
      <c r="P197" s="59" t="s">
        <v>77</v>
      </c>
      <c r="Q197" s="59" t="s">
        <v>102</v>
      </c>
      <c r="R197" s="59" t="s">
        <v>144</v>
      </c>
      <c r="S197" s="59" t="s">
        <v>144</v>
      </c>
      <c r="T197" s="59" t="s">
        <v>143</v>
      </c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59" t="s">
        <v>77</v>
      </c>
      <c r="AS197" s="59" t="s">
        <v>77</v>
      </c>
      <c r="AT197" s="60"/>
      <c r="AU197" s="59" t="s">
        <v>346</v>
      </c>
      <c r="AV197" s="60">
        <v>75</v>
      </c>
    </row>
    <row r="198" spans="1:48" ht="30" customHeight="1" x14ac:dyDescent="0.3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</row>
    <row r="199" spans="1:48" ht="30" customHeight="1" x14ac:dyDescent="0.3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</row>
    <row r="200" spans="1:48" ht="30" customHeight="1" x14ac:dyDescent="0.3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</row>
    <row r="201" spans="1:48" ht="30" customHeight="1" x14ac:dyDescent="0.3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</row>
    <row r="202" spans="1:48" ht="30" customHeight="1" x14ac:dyDescent="0.3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</row>
    <row r="203" spans="1:48" ht="30" customHeight="1" x14ac:dyDescent="0.3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</row>
    <row r="204" spans="1:48" ht="30" customHeight="1" x14ac:dyDescent="0.3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</row>
    <row r="205" spans="1:48" ht="30" customHeight="1" x14ac:dyDescent="0.3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</row>
    <row r="206" spans="1:48" ht="30" customHeight="1" x14ac:dyDescent="0.3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</row>
    <row r="207" spans="1:48" ht="30" customHeight="1" x14ac:dyDescent="0.3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</row>
    <row r="208" spans="1:48" ht="30" customHeight="1" x14ac:dyDescent="0.3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</row>
    <row r="209" spans="1:48" ht="30" customHeight="1" x14ac:dyDescent="0.3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</row>
    <row r="210" spans="1:48" ht="30" customHeight="1" x14ac:dyDescent="0.3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</row>
    <row r="211" spans="1:48" ht="30" customHeight="1" x14ac:dyDescent="0.3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</row>
    <row r="212" spans="1:48" ht="30" customHeight="1" x14ac:dyDescent="0.3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</row>
    <row r="213" spans="1:48" ht="30" customHeight="1" x14ac:dyDescent="0.3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</row>
    <row r="214" spans="1:48" ht="30" customHeight="1" x14ac:dyDescent="0.3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</row>
    <row r="215" spans="1:48" ht="30" customHeight="1" x14ac:dyDescent="0.3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</row>
    <row r="216" spans="1:48" ht="30" customHeight="1" x14ac:dyDescent="0.3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</row>
    <row r="217" spans="1:48" ht="30" customHeight="1" x14ac:dyDescent="0.3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</row>
    <row r="218" spans="1:48" ht="30" customHeight="1" x14ac:dyDescent="0.3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</row>
    <row r="219" spans="1:48" ht="30" customHeight="1" x14ac:dyDescent="0.3">
      <c r="A219" s="56" t="s">
        <v>107</v>
      </c>
      <c r="B219" s="57"/>
      <c r="C219" s="57"/>
      <c r="D219" s="57"/>
      <c r="E219" s="57"/>
      <c r="F219" s="64"/>
      <c r="G219" s="57"/>
      <c r="H219" s="64"/>
      <c r="I219" s="57"/>
      <c r="J219" s="64"/>
      <c r="K219" s="57"/>
      <c r="L219" s="64">
        <f>SUM(L197:L218)</f>
        <v>0</v>
      </c>
      <c r="M219" s="57"/>
      <c r="N219" t="s">
        <v>177</v>
      </c>
    </row>
    <row r="220" spans="1:48" ht="30" customHeight="1" x14ac:dyDescent="0.3">
      <c r="A220" s="56" t="s">
        <v>103</v>
      </c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60"/>
      <c r="O220" s="60"/>
      <c r="P220" s="60"/>
      <c r="Q220" s="59" t="s">
        <v>105</v>
      </c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</row>
    <row r="221" spans="1:48" ht="30" customHeight="1" x14ac:dyDescent="0.3">
      <c r="A221" s="56" t="s">
        <v>347</v>
      </c>
      <c r="B221" s="56" t="s">
        <v>348</v>
      </c>
      <c r="C221" s="56" t="s">
        <v>204</v>
      </c>
      <c r="D221" s="57">
        <v>-115.48699999999999</v>
      </c>
      <c r="E221" s="64"/>
      <c r="F221" s="64"/>
      <c r="G221" s="64"/>
      <c r="H221" s="64"/>
      <c r="I221" s="64"/>
      <c r="J221" s="64"/>
      <c r="K221" s="64"/>
      <c r="L221" s="64">
        <f t="shared" ref="L221:L227" si="4">TRUNC(F221+H221+J221, 0)</f>
        <v>0</v>
      </c>
      <c r="M221" s="56"/>
      <c r="N221" s="59" t="s">
        <v>349</v>
      </c>
      <c r="O221" s="59" t="s">
        <v>77</v>
      </c>
      <c r="P221" s="59" t="s">
        <v>77</v>
      </c>
      <c r="Q221" s="59" t="s">
        <v>105</v>
      </c>
      <c r="R221" s="59" t="s">
        <v>144</v>
      </c>
      <c r="S221" s="59" t="s">
        <v>144</v>
      </c>
      <c r="T221" s="59" t="s">
        <v>143</v>
      </c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59" t="s">
        <v>77</v>
      </c>
      <c r="AS221" s="59" t="s">
        <v>77</v>
      </c>
      <c r="AT221" s="60"/>
      <c r="AU221" s="59" t="s">
        <v>350</v>
      </c>
      <c r="AV221" s="60">
        <v>63</v>
      </c>
    </row>
    <row r="222" spans="1:48" ht="30" customHeight="1" x14ac:dyDescent="0.3">
      <c r="A222" s="56" t="s">
        <v>347</v>
      </c>
      <c r="B222" s="56" t="s">
        <v>348</v>
      </c>
      <c r="C222" s="56" t="s">
        <v>351</v>
      </c>
      <c r="D222" s="57">
        <v>-4355</v>
      </c>
      <c r="E222" s="64"/>
      <c r="F222" s="64"/>
      <c r="G222" s="64"/>
      <c r="H222" s="64"/>
      <c r="I222" s="64"/>
      <c r="J222" s="64"/>
      <c r="K222" s="64"/>
      <c r="L222" s="64">
        <f t="shared" si="4"/>
        <v>0</v>
      </c>
      <c r="M222" s="56"/>
      <c r="N222" s="59" t="s">
        <v>352</v>
      </c>
      <c r="O222" s="59" t="s">
        <v>77</v>
      </c>
      <c r="P222" s="59" t="s">
        <v>77</v>
      </c>
      <c r="Q222" s="59" t="s">
        <v>105</v>
      </c>
      <c r="R222" s="59" t="s">
        <v>144</v>
      </c>
      <c r="S222" s="59" t="s">
        <v>144</v>
      </c>
      <c r="T222" s="59" t="s">
        <v>143</v>
      </c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59" t="s">
        <v>77</v>
      </c>
      <c r="AS222" s="59" t="s">
        <v>77</v>
      </c>
      <c r="AT222" s="60"/>
      <c r="AU222" s="59" t="s">
        <v>353</v>
      </c>
      <c r="AV222" s="60">
        <v>64</v>
      </c>
    </row>
    <row r="223" spans="1:48" ht="30" customHeight="1" x14ac:dyDescent="0.3">
      <c r="A223" s="56" t="s">
        <v>347</v>
      </c>
      <c r="B223" s="56" t="s">
        <v>354</v>
      </c>
      <c r="C223" s="56" t="s">
        <v>351</v>
      </c>
      <c r="D223" s="57">
        <v>-5899</v>
      </c>
      <c r="E223" s="64"/>
      <c r="F223" s="64"/>
      <c r="G223" s="64"/>
      <c r="H223" s="64"/>
      <c r="I223" s="64"/>
      <c r="J223" s="64"/>
      <c r="K223" s="64"/>
      <c r="L223" s="64">
        <f t="shared" si="4"/>
        <v>0</v>
      </c>
      <c r="M223" s="56"/>
      <c r="N223" s="59" t="s">
        <v>355</v>
      </c>
      <c r="O223" s="59" t="s">
        <v>77</v>
      </c>
      <c r="P223" s="59" t="s">
        <v>77</v>
      </c>
      <c r="Q223" s="59" t="s">
        <v>105</v>
      </c>
      <c r="R223" s="59" t="s">
        <v>144</v>
      </c>
      <c r="S223" s="59" t="s">
        <v>144</v>
      </c>
      <c r="T223" s="59" t="s">
        <v>143</v>
      </c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59" t="s">
        <v>77</v>
      </c>
      <c r="AS223" s="59" t="s">
        <v>77</v>
      </c>
      <c r="AT223" s="60"/>
      <c r="AU223" s="59" t="s">
        <v>356</v>
      </c>
      <c r="AV223" s="60">
        <v>65</v>
      </c>
    </row>
    <row r="224" spans="1:48" ht="30" customHeight="1" x14ac:dyDescent="0.3">
      <c r="A224" s="56" t="s">
        <v>347</v>
      </c>
      <c r="B224" s="56" t="s">
        <v>357</v>
      </c>
      <c r="C224" s="56" t="s">
        <v>351</v>
      </c>
      <c r="D224" s="57">
        <v>-357</v>
      </c>
      <c r="E224" s="64"/>
      <c r="F224" s="64"/>
      <c r="G224" s="64"/>
      <c r="H224" s="64"/>
      <c r="I224" s="64"/>
      <c r="J224" s="64"/>
      <c r="K224" s="64"/>
      <c r="L224" s="64">
        <f t="shared" si="4"/>
        <v>0</v>
      </c>
      <c r="M224" s="56"/>
      <c r="N224" s="59" t="s">
        <v>358</v>
      </c>
      <c r="O224" s="59" t="s">
        <v>77</v>
      </c>
      <c r="P224" s="59" t="s">
        <v>77</v>
      </c>
      <c r="Q224" s="59" t="s">
        <v>105</v>
      </c>
      <c r="R224" s="59" t="s">
        <v>144</v>
      </c>
      <c r="S224" s="59" t="s">
        <v>144</v>
      </c>
      <c r="T224" s="59" t="s">
        <v>143</v>
      </c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59" t="s">
        <v>77</v>
      </c>
      <c r="AS224" s="59" t="s">
        <v>77</v>
      </c>
      <c r="AT224" s="60"/>
      <c r="AU224" s="59" t="s">
        <v>359</v>
      </c>
      <c r="AV224" s="60">
        <v>66</v>
      </c>
    </row>
    <row r="225" spans="1:48" ht="30" customHeight="1" x14ac:dyDescent="0.3">
      <c r="A225" s="56" t="s">
        <v>360</v>
      </c>
      <c r="B225" s="56" t="s">
        <v>361</v>
      </c>
      <c r="C225" s="56" t="s">
        <v>277</v>
      </c>
      <c r="D225" s="57">
        <v>-1</v>
      </c>
      <c r="E225" s="64"/>
      <c r="F225" s="64"/>
      <c r="G225" s="64"/>
      <c r="H225" s="64"/>
      <c r="I225" s="64"/>
      <c r="J225" s="64"/>
      <c r="K225" s="64"/>
      <c r="L225" s="64">
        <f t="shared" si="4"/>
        <v>0</v>
      </c>
      <c r="M225" s="56"/>
      <c r="N225" s="59" t="s">
        <v>362</v>
      </c>
      <c r="O225" s="59" t="s">
        <v>77</v>
      </c>
      <c r="P225" s="59" t="s">
        <v>77</v>
      </c>
      <c r="Q225" s="59" t="s">
        <v>105</v>
      </c>
      <c r="R225" s="59" t="s">
        <v>144</v>
      </c>
      <c r="S225" s="59" t="s">
        <v>144</v>
      </c>
      <c r="T225" s="59" t="s">
        <v>143</v>
      </c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59" t="s">
        <v>77</v>
      </c>
      <c r="AS225" s="59" t="s">
        <v>77</v>
      </c>
      <c r="AT225" s="60"/>
      <c r="AU225" s="59" t="s">
        <v>363</v>
      </c>
      <c r="AV225" s="60">
        <v>67</v>
      </c>
    </row>
    <row r="226" spans="1:48" ht="30" customHeight="1" x14ac:dyDescent="0.3">
      <c r="A226" s="56" t="s">
        <v>364</v>
      </c>
      <c r="B226" s="56" t="s">
        <v>77</v>
      </c>
      <c r="C226" s="56" t="s">
        <v>365</v>
      </c>
      <c r="D226" s="57">
        <v>-1916</v>
      </c>
      <c r="E226" s="64"/>
      <c r="F226" s="64"/>
      <c r="G226" s="64"/>
      <c r="H226" s="64"/>
      <c r="I226" s="64"/>
      <c r="J226" s="64"/>
      <c r="K226" s="64"/>
      <c r="L226" s="64">
        <f t="shared" si="4"/>
        <v>0</v>
      </c>
      <c r="M226" s="56"/>
      <c r="N226" s="59" t="s">
        <v>366</v>
      </c>
      <c r="O226" s="59" t="s">
        <v>77</v>
      </c>
      <c r="P226" s="59" t="s">
        <v>77</v>
      </c>
      <c r="Q226" s="59" t="s">
        <v>105</v>
      </c>
      <c r="R226" s="59" t="s">
        <v>144</v>
      </c>
      <c r="S226" s="59" t="s">
        <v>144</v>
      </c>
      <c r="T226" s="59" t="s">
        <v>143</v>
      </c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59" t="s">
        <v>77</v>
      </c>
      <c r="AS226" s="59" t="s">
        <v>77</v>
      </c>
      <c r="AT226" s="60"/>
      <c r="AU226" s="59" t="s">
        <v>367</v>
      </c>
      <c r="AV226" s="60">
        <v>68</v>
      </c>
    </row>
    <row r="227" spans="1:48" ht="30" customHeight="1" x14ac:dyDescent="0.3">
      <c r="A227" s="56" t="s">
        <v>368</v>
      </c>
      <c r="B227" s="56" t="s">
        <v>348</v>
      </c>
      <c r="C227" s="56" t="s">
        <v>351</v>
      </c>
      <c r="D227" s="57">
        <v>-44551</v>
      </c>
      <c r="E227" s="64"/>
      <c r="F227" s="64"/>
      <c r="G227" s="64"/>
      <c r="H227" s="64"/>
      <c r="I227" s="64"/>
      <c r="J227" s="64"/>
      <c r="K227" s="64"/>
      <c r="L227" s="64">
        <f t="shared" si="4"/>
        <v>0</v>
      </c>
      <c r="M227" s="56"/>
      <c r="N227" s="59" t="s">
        <v>369</v>
      </c>
      <c r="O227" s="59" t="s">
        <v>77</v>
      </c>
      <c r="P227" s="59" t="s">
        <v>77</v>
      </c>
      <c r="Q227" s="59" t="s">
        <v>105</v>
      </c>
      <c r="R227" s="59" t="s">
        <v>144</v>
      </c>
      <c r="S227" s="59" t="s">
        <v>144</v>
      </c>
      <c r="T227" s="59" t="s">
        <v>143</v>
      </c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59" t="s">
        <v>77</v>
      </c>
      <c r="AS227" s="59" t="s">
        <v>77</v>
      </c>
      <c r="AT227" s="60"/>
      <c r="AU227" s="59" t="s">
        <v>370</v>
      </c>
      <c r="AV227" s="60">
        <v>69</v>
      </c>
    </row>
    <row r="228" spans="1:48" ht="30" customHeight="1" x14ac:dyDescent="0.3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</row>
    <row r="229" spans="1:48" ht="30" customHeight="1" x14ac:dyDescent="0.3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</row>
    <row r="230" spans="1:48" ht="30" customHeight="1" x14ac:dyDescent="0.3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</row>
    <row r="231" spans="1:48" ht="30" customHeight="1" x14ac:dyDescent="0.3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</row>
    <row r="232" spans="1:48" ht="30" customHeight="1" x14ac:dyDescent="0.3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</row>
    <row r="233" spans="1:48" ht="30" customHeight="1" x14ac:dyDescent="0.3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</row>
    <row r="234" spans="1:48" ht="30" customHeight="1" x14ac:dyDescent="0.3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</row>
    <row r="235" spans="1:48" ht="30" customHeight="1" x14ac:dyDescent="0.3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</row>
    <row r="236" spans="1:48" ht="30" customHeight="1" x14ac:dyDescent="0.3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</row>
    <row r="237" spans="1:48" ht="30" customHeight="1" x14ac:dyDescent="0.3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</row>
    <row r="238" spans="1:48" ht="30" customHeight="1" x14ac:dyDescent="0.3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</row>
    <row r="239" spans="1:48" ht="30" customHeight="1" x14ac:dyDescent="0.3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</row>
    <row r="240" spans="1:48" ht="30" customHeight="1" x14ac:dyDescent="0.3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</row>
    <row r="241" spans="1:14" ht="30" customHeight="1" x14ac:dyDescent="0.3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</row>
    <row r="242" spans="1:14" ht="30" customHeight="1" x14ac:dyDescent="0.3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</row>
    <row r="243" spans="1:14" ht="30" customHeight="1" x14ac:dyDescent="0.3">
      <c r="A243" s="56" t="s">
        <v>107</v>
      </c>
      <c r="B243" s="57"/>
      <c r="C243" s="57"/>
      <c r="D243" s="57"/>
      <c r="E243" s="57"/>
      <c r="F243" s="64"/>
      <c r="G243" s="57"/>
      <c r="H243" s="64"/>
      <c r="I243" s="57"/>
      <c r="J243" s="64"/>
      <c r="K243" s="57"/>
      <c r="L243" s="64">
        <f>SUM(L221:L242)</f>
        <v>0</v>
      </c>
      <c r="M243" s="57"/>
      <c r="N243" t="s">
        <v>177</v>
      </c>
    </row>
  </sheetData>
  <mergeCells count="45">
    <mergeCell ref="AR2:AR3"/>
    <mergeCell ref="AS2:AS3"/>
    <mergeCell ref="AT2:AT3"/>
    <mergeCell ref="AU2:AU3"/>
    <mergeCell ref="AV2:AV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</mergeCells>
  <phoneticPr fontId="4" type="noConversion"/>
  <pageMargins left="0.78740157480314954" right="0" top="0.39370078740157477" bottom="0.39370078740157477" header="0" footer="0"/>
  <pageSetup paperSize="9" scale="64" fitToHeight="0" orientation="landscape" r:id="rId1"/>
  <rowBreaks count="9" manualBreakCount="9">
    <brk id="27" max="16383" man="1"/>
    <brk id="75" max="16383" man="1"/>
    <brk id="99" max="16383" man="1"/>
    <brk id="123" max="16383" man="1"/>
    <brk id="147" max="16383" man="1"/>
    <brk id="171" max="16383" man="1"/>
    <brk id="195" max="16383" man="1"/>
    <brk id="219" max="16383" man="1"/>
    <brk id="2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workbookViewId="0">
      <selection activeCell="A19" sqref="A19"/>
    </sheetView>
  </sheetViews>
  <sheetFormatPr defaultRowHeight="16.5" x14ac:dyDescent="0.3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 x14ac:dyDescent="0.3">
      <c r="A1" s="121" t="s">
        <v>56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20" ht="30" customHeight="1" x14ac:dyDescent="0.3">
      <c r="A2" s="119" t="s">
        <v>57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20" ht="30" customHeight="1" x14ac:dyDescent="0.3">
      <c r="A3" s="120" t="s">
        <v>58</v>
      </c>
      <c r="B3" s="120" t="s">
        <v>59</v>
      </c>
      <c r="C3" s="120" t="s">
        <v>60</v>
      </c>
      <c r="D3" s="120" t="s">
        <v>61</v>
      </c>
      <c r="E3" s="120" t="s">
        <v>62</v>
      </c>
      <c r="F3" s="120"/>
      <c r="G3" s="120" t="s">
        <v>63</v>
      </c>
      <c r="H3" s="120"/>
      <c r="I3" s="120" t="s">
        <v>64</v>
      </c>
      <c r="J3" s="120"/>
      <c r="K3" s="120" t="s">
        <v>65</v>
      </c>
      <c r="L3" s="120"/>
      <c r="M3" s="120" t="s">
        <v>66</v>
      </c>
      <c r="N3" s="118" t="s">
        <v>67</v>
      </c>
      <c r="O3" s="118" t="s">
        <v>68</v>
      </c>
      <c r="P3" s="118" t="s">
        <v>69</v>
      </c>
      <c r="Q3" s="118" t="s">
        <v>70</v>
      </c>
      <c r="R3" s="118" t="s">
        <v>71</v>
      </c>
      <c r="S3" s="118" t="s">
        <v>72</v>
      </c>
      <c r="T3" s="118" t="s">
        <v>73</v>
      </c>
    </row>
    <row r="4" spans="1:20" ht="30" customHeight="1" x14ac:dyDescent="0.3">
      <c r="A4" s="122"/>
      <c r="B4" s="122"/>
      <c r="C4" s="122"/>
      <c r="D4" s="122"/>
      <c r="E4" s="55" t="s">
        <v>74</v>
      </c>
      <c r="F4" s="55" t="s">
        <v>75</v>
      </c>
      <c r="G4" s="55" t="s">
        <v>74</v>
      </c>
      <c r="H4" s="55" t="s">
        <v>75</v>
      </c>
      <c r="I4" s="55" t="s">
        <v>74</v>
      </c>
      <c r="J4" s="55" t="s">
        <v>75</v>
      </c>
      <c r="K4" s="55" t="s">
        <v>74</v>
      </c>
      <c r="L4" s="55" t="s">
        <v>75</v>
      </c>
      <c r="M4" s="122"/>
      <c r="N4" s="118"/>
      <c r="O4" s="118"/>
      <c r="P4" s="118"/>
      <c r="Q4" s="118"/>
      <c r="R4" s="118"/>
      <c r="S4" s="118"/>
      <c r="T4" s="118"/>
    </row>
    <row r="5" spans="1:20" ht="30" customHeight="1" x14ac:dyDescent="0.3">
      <c r="A5" s="56" t="s">
        <v>76</v>
      </c>
      <c r="B5" s="56" t="s">
        <v>77</v>
      </c>
      <c r="C5" s="56" t="s">
        <v>77</v>
      </c>
      <c r="D5" s="57">
        <v>1</v>
      </c>
      <c r="E5" s="58">
        <f>F7+F17+F19+F21</f>
        <v>0</v>
      </c>
      <c r="F5" s="58">
        <f t="shared" ref="F5:F23" si="0">E5*D5</f>
        <v>0</v>
      </c>
      <c r="G5" s="58">
        <f>H7+H17+H19+H21</f>
        <v>0</v>
      </c>
      <c r="H5" s="58">
        <f t="shared" ref="H5:H23" si="1">G5*D5</f>
        <v>0</v>
      </c>
      <c r="I5" s="58">
        <f>J7+J17+J19+J21</f>
        <v>0</v>
      </c>
      <c r="J5" s="58">
        <f t="shared" ref="J5:J23" si="2">I5*D5</f>
        <v>0</v>
      </c>
      <c r="K5" s="58">
        <f t="shared" ref="K5:L23" si="3">E5+G5+I5</f>
        <v>0</v>
      </c>
      <c r="L5" s="58">
        <f t="shared" si="3"/>
        <v>0</v>
      </c>
      <c r="M5" s="56" t="s">
        <v>77</v>
      </c>
      <c r="N5" s="59" t="s">
        <v>78</v>
      </c>
      <c r="O5" s="59" t="s">
        <v>77</v>
      </c>
      <c r="P5" s="59" t="s">
        <v>77</v>
      </c>
      <c r="Q5" s="59" t="s">
        <v>77</v>
      </c>
      <c r="R5" s="60">
        <v>1</v>
      </c>
      <c r="S5" s="59" t="s">
        <v>77</v>
      </c>
      <c r="T5" s="61"/>
    </row>
    <row r="6" spans="1:20" ht="30" customHeight="1" x14ac:dyDescent="0.3">
      <c r="A6" s="56"/>
      <c r="B6" s="56"/>
      <c r="C6" s="56"/>
      <c r="D6" s="57"/>
      <c r="E6" s="58"/>
      <c r="F6" s="58"/>
      <c r="G6" s="58"/>
      <c r="H6" s="58"/>
      <c r="I6" s="58"/>
      <c r="J6" s="58"/>
      <c r="K6" s="58"/>
      <c r="L6" s="58"/>
      <c r="M6" s="56"/>
      <c r="N6" s="59"/>
      <c r="O6" s="59"/>
      <c r="P6" s="59"/>
      <c r="Q6" s="59"/>
      <c r="R6" s="60"/>
      <c r="S6" s="59"/>
      <c r="T6" s="61"/>
    </row>
    <row r="7" spans="1:20" ht="30" customHeight="1" x14ac:dyDescent="0.3">
      <c r="A7" s="56" t="s">
        <v>79</v>
      </c>
      <c r="B7" s="56" t="s">
        <v>77</v>
      </c>
      <c r="C7" s="56" t="s">
        <v>77</v>
      </c>
      <c r="D7" s="57">
        <v>1</v>
      </c>
      <c r="E7" s="58">
        <f>F8</f>
        <v>0</v>
      </c>
      <c r="F7" s="58">
        <f t="shared" si="0"/>
        <v>0</v>
      </c>
      <c r="G7" s="58">
        <f>H8</f>
        <v>0</v>
      </c>
      <c r="H7" s="58">
        <f t="shared" si="1"/>
        <v>0</v>
      </c>
      <c r="I7" s="58">
        <f>J8</f>
        <v>0</v>
      </c>
      <c r="J7" s="58">
        <f t="shared" si="2"/>
        <v>0</v>
      </c>
      <c r="K7" s="58">
        <f t="shared" si="3"/>
        <v>0</v>
      </c>
      <c r="L7" s="58">
        <f t="shared" si="3"/>
        <v>0</v>
      </c>
      <c r="M7" s="56" t="s">
        <v>77</v>
      </c>
      <c r="N7" s="59" t="s">
        <v>80</v>
      </c>
      <c r="O7" s="59" t="s">
        <v>77</v>
      </c>
      <c r="P7" s="59" t="s">
        <v>78</v>
      </c>
      <c r="Q7" s="59" t="s">
        <v>77</v>
      </c>
      <c r="R7" s="60">
        <v>2</v>
      </c>
      <c r="S7" s="59" t="s">
        <v>77</v>
      </c>
      <c r="T7" s="61"/>
    </row>
    <row r="8" spans="1:20" ht="30" customHeight="1" x14ac:dyDescent="0.3">
      <c r="A8" s="56" t="s">
        <v>81</v>
      </c>
      <c r="B8" s="56" t="s">
        <v>77</v>
      </c>
      <c r="C8" s="56" t="s">
        <v>77</v>
      </c>
      <c r="D8" s="57">
        <v>1</v>
      </c>
      <c r="E8" s="58">
        <f>F9+F14</f>
        <v>0</v>
      </c>
      <c r="F8" s="58">
        <f t="shared" si="0"/>
        <v>0</v>
      </c>
      <c r="G8" s="58">
        <f>H9+H14</f>
        <v>0</v>
      </c>
      <c r="H8" s="58">
        <f t="shared" si="1"/>
        <v>0</v>
      </c>
      <c r="I8" s="58">
        <f>J9+J14</f>
        <v>0</v>
      </c>
      <c r="J8" s="58">
        <f t="shared" si="2"/>
        <v>0</v>
      </c>
      <c r="K8" s="58">
        <f t="shared" si="3"/>
        <v>0</v>
      </c>
      <c r="L8" s="58">
        <f t="shared" si="3"/>
        <v>0</v>
      </c>
      <c r="M8" s="56" t="s">
        <v>77</v>
      </c>
      <c r="N8" s="59" t="s">
        <v>82</v>
      </c>
      <c r="O8" s="59" t="s">
        <v>77</v>
      </c>
      <c r="P8" s="59" t="s">
        <v>80</v>
      </c>
      <c r="Q8" s="59" t="s">
        <v>77</v>
      </c>
      <c r="R8" s="60">
        <v>3</v>
      </c>
      <c r="S8" s="59" t="s">
        <v>77</v>
      </c>
      <c r="T8" s="61"/>
    </row>
    <row r="9" spans="1:20" ht="30" customHeight="1" x14ac:dyDescent="0.3">
      <c r="A9" s="56" t="s">
        <v>83</v>
      </c>
      <c r="B9" s="56" t="s">
        <v>77</v>
      </c>
      <c r="C9" s="56" t="s">
        <v>77</v>
      </c>
      <c r="D9" s="57">
        <v>1</v>
      </c>
      <c r="E9" s="58">
        <f>F10+F11+F12+F13</f>
        <v>0</v>
      </c>
      <c r="F9" s="58">
        <f t="shared" si="0"/>
        <v>0</v>
      </c>
      <c r="G9" s="58">
        <f>H10+H11+H12+H13</f>
        <v>0</v>
      </c>
      <c r="H9" s="58">
        <f t="shared" si="1"/>
        <v>0</v>
      </c>
      <c r="I9" s="58">
        <f>J10+J11+J12+J13</f>
        <v>0</v>
      </c>
      <c r="J9" s="58">
        <f t="shared" si="2"/>
        <v>0</v>
      </c>
      <c r="K9" s="58">
        <f t="shared" si="3"/>
        <v>0</v>
      </c>
      <c r="L9" s="58">
        <f t="shared" si="3"/>
        <v>0</v>
      </c>
      <c r="M9" s="56" t="s">
        <v>77</v>
      </c>
      <c r="N9" s="59" t="s">
        <v>84</v>
      </c>
      <c r="O9" s="59" t="s">
        <v>77</v>
      </c>
      <c r="P9" s="59" t="s">
        <v>82</v>
      </c>
      <c r="Q9" s="59" t="s">
        <v>77</v>
      </c>
      <c r="R9" s="60">
        <v>4</v>
      </c>
      <c r="S9" s="59" t="s">
        <v>77</v>
      </c>
      <c r="T9" s="61"/>
    </row>
    <row r="10" spans="1:20" ht="30" customHeight="1" x14ac:dyDescent="0.3">
      <c r="A10" s="56" t="s">
        <v>85</v>
      </c>
      <c r="B10" s="56" t="s">
        <v>77</v>
      </c>
      <c r="C10" s="56" t="s">
        <v>77</v>
      </c>
      <c r="D10" s="57">
        <v>1</v>
      </c>
      <c r="E10" s="58">
        <f>건축내역서!F27</f>
        <v>0</v>
      </c>
      <c r="F10" s="58">
        <f t="shared" si="0"/>
        <v>0</v>
      </c>
      <c r="G10" s="58">
        <f>건축내역서!H27</f>
        <v>0</v>
      </c>
      <c r="H10" s="58">
        <f t="shared" si="1"/>
        <v>0</v>
      </c>
      <c r="I10" s="58">
        <f>건축내역서!J27</f>
        <v>0</v>
      </c>
      <c r="J10" s="58">
        <f t="shared" si="2"/>
        <v>0</v>
      </c>
      <c r="K10" s="58">
        <f t="shared" si="3"/>
        <v>0</v>
      </c>
      <c r="L10" s="58">
        <f t="shared" si="3"/>
        <v>0</v>
      </c>
      <c r="M10" s="56" t="s">
        <v>77</v>
      </c>
      <c r="N10" s="59" t="s">
        <v>86</v>
      </c>
      <c r="O10" s="59" t="s">
        <v>77</v>
      </c>
      <c r="P10" s="59" t="s">
        <v>84</v>
      </c>
      <c r="Q10" s="59" t="s">
        <v>77</v>
      </c>
      <c r="R10" s="60">
        <v>5</v>
      </c>
      <c r="S10" s="59" t="s">
        <v>77</v>
      </c>
      <c r="T10" s="61"/>
    </row>
    <row r="11" spans="1:20" ht="30" customHeight="1" x14ac:dyDescent="0.3">
      <c r="A11" s="56" t="s">
        <v>87</v>
      </c>
      <c r="B11" s="56" t="s">
        <v>77</v>
      </c>
      <c r="C11" s="56" t="s">
        <v>77</v>
      </c>
      <c r="D11" s="57">
        <v>1</v>
      </c>
      <c r="E11" s="58">
        <f>건축내역서!F75</f>
        <v>0</v>
      </c>
      <c r="F11" s="58">
        <f t="shared" si="0"/>
        <v>0</v>
      </c>
      <c r="G11" s="58">
        <f>건축내역서!H75</f>
        <v>0</v>
      </c>
      <c r="H11" s="58">
        <f t="shared" si="1"/>
        <v>0</v>
      </c>
      <c r="I11" s="58">
        <f>건축내역서!J75</f>
        <v>0</v>
      </c>
      <c r="J11" s="58">
        <f t="shared" si="2"/>
        <v>0</v>
      </c>
      <c r="K11" s="58">
        <f t="shared" si="3"/>
        <v>0</v>
      </c>
      <c r="L11" s="58">
        <f t="shared" si="3"/>
        <v>0</v>
      </c>
      <c r="M11" s="56" t="s">
        <v>77</v>
      </c>
      <c r="N11" s="59" t="s">
        <v>88</v>
      </c>
      <c r="O11" s="59" t="s">
        <v>77</v>
      </c>
      <c r="P11" s="59" t="s">
        <v>84</v>
      </c>
      <c r="Q11" s="59" t="s">
        <v>77</v>
      </c>
      <c r="R11" s="60">
        <v>5</v>
      </c>
      <c r="S11" s="59" t="s">
        <v>77</v>
      </c>
      <c r="T11" s="61"/>
    </row>
    <row r="12" spans="1:20" ht="30" customHeight="1" x14ac:dyDescent="0.3">
      <c r="A12" s="56" t="s">
        <v>89</v>
      </c>
      <c r="B12" s="56" t="s">
        <v>77</v>
      </c>
      <c r="C12" s="56" t="s">
        <v>77</v>
      </c>
      <c r="D12" s="57">
        <v>1</v>
      </c>
      <c r="E12" s="58">
        <f>건축내역서!F99</f>
        <v>0</v>
      </c>
      <c r="F12" s="58">
        <f t="shared" si="0"/>
        <v>0</v>
      </c>
      <c r="G12" s="58">
        <f>건축내역서!H99</f>
        <v>0</v>
      </c>
      <c r="H12" s="58">
        <f t="shared" si="1"/>
        <v>0</v>
      </c>
      <c r="I12" s="58">
        <f>건축내역서!J99</f>
        <v>0</v>
      </c>
      <c r="J12" s="58">
        <f t="shared" si="2"/>
        <v>0</v>
      </c>
      <c r="K12" s="58">
        <f t="shared" si="3"/>
        <v>0</v>
      </c>
      <c r="L12" s="58">
        <f t="shared" si="3"/>
        <v>0</v>
      </c>
      <c r="M12" s="56" t="s">
        <v>77</v>
      </c>
      <c r="N12" s="59" t="s">
        <v>90</v>
      </c>
      <c r="O12" s="59" t="s">
        <v>77</v>
      </c>
      <c r="P12" s="59" t="s">
        <v>84</v>
      </c>
      <c r="Q12" s="59" t="s">
        <v>77</v>
      </c>
      <c r="R12" s="60">
        <v>5</v>
      </c>
      <c r="S12" s="59" t="s">
        <v>77</v>
      </c>
      <c r="T12" s="61"/>
    </row>
    <row r="13" spans="1:20" ht="30" customHeight="1" x14ac:dyDescent="0.3">
      <c r="A13" s="56" t="s">
        <v>91</v>
      </c>
      <c r="B13" s="56" t="s">
        <v>77</v>
      </c>
      <c r="C13" s="56" t="s">
        <v>77</v>
      </c>
      <c r="D13" s="57">
        <v>1</v>
      </c>
      <c r="E13" s="58">
        <f>건축내역서!F123</f>
        <v>0</v>
      </c>
      <c r="F13" s="58">
        <f t="shared" si="0"/>
        <v>0</v>
      </c>
      <c r="G13" s="58">
        <f>건축내역서!H123</f>
        <v>0</v>
      </c>
      <c r="H13" s="58">
        <f t="shared" si="1"/>
        <v>0</v>
      </c>
      <c r="I13" s="58">
        <f>건축내역서!J123</f>
        <v>0</v>
      </c>
      <c r="J13" s="58">
        <f t="shared" si="2"/>
        <v>0</v>
      </c>
      <c r="K13" s="58">
        <f t="shared" si="3"/>
        <v>0</v>
      </c>
      <c r="L13" s="58">
        <f t="shared" si="3"/>
        <v>0</v>
      </c>
      <c r="M13" s="56" t="s">
        <v>77</v>
      </c>
      <c r="N13" s="59" t="s">
        <v>92</v>
      </c>
      <c r="O13" s="59" t="s">
        <v>77</v>
      </c>
      <c r="P13" s="59" t="s">
        <v>84</v>
      </c>
      <c r="Q13" s="59" t="s">
        <v>77</v>
      </c>
      <c r="R13" s="60">
        <v>5</v>
      </c>
      <c r="S13" s="59" t="s">
        <v>77</v>
      </c>
      <c r="T13" s="61"/>
    </row>
    <row r="14" spans="1:20" ht="30" customHeight="1" x14ac:dyDescent="0.3">
      <c r="A14" s="56" t="s">
        <v>93</v>
      </c>
      <c r="B14" s="56" t="s">
        <v>77</v>
      </c>
      <c r="C14" s="56" t="s">
        <v>77</v>
      </c>
      <c r="D14" s="57">
        <v>1</v>
      </c>
      <c r="E14" s="58">
        <f>F15</f>
        <v>0</v>
      </c>
      <c r="F14" s="58">
        <f t="shared" si="0"/>
        <v>0</v>
      </c>
      <c r="G14" s="58">
        <f>H15</f>
        <v>0</v>
      </c>
      <c r="H14" s="58">
        <f t="shared" si="1"/>
        <v>0</v>
      </c>
      <c r="I14" s="58">
        <f>J15</f>
        <v>0</v>
      </c>
      <c r="J14" s="58">
        <f t="shared" si="2"/>
        <v>0</v>
      </c>
      <c r="K14" s="58">
        <f t="shared" si="3"/>
        <v>0</v>
      </c>
      <c r="L14" s="58">
        <f t="shared" si="3"/>
        <v>0</v>
      </c>
      <c r="M14" s="56" t="s">
        <v>77</v>
      </c>
      <c r="N14" s="59" t="s">
        <v>94</v>
      </c>
      <c r="O14" s="59" t="s">
        <v>77</v>
      </c>
      <c r="P14" s="59" t="s">
        <v>82</v>
      </c>
      <c r="Q14" s="59" t="s">
        <v>77</v>
      </c>
      <c r="R14" s="60">
        <v>4</v>
      </c>
      <c r="S14" s="59" t="s">
        <v>77</v>
      </c>
      <c r="T14" s="61"/>
    </row>
    <row r="15" spans="1:20" ht="30" customHeight="1" x14ac:dyDescent="0.3">
      <c r="A15" s="56" t="s">
        <v>95</v>
      </c>
      <c r="B15" s="56" t="s">
        <v>77</v>
      </c>
      <c r="C15" s="56" t="s">
        <v>77</v>
      </c>
      <c r="D15" s="57">
        <v>1</v>
      </c>
      <c r="E15" s="58">
        <f>건축내역서!F147</f>
        <v>0</v>
      </c>
      <c r="F15" s="58">
        <f t="shared" si="0"/>
        <v>0</v>
      </c>
      <c r="G15" s="58">
        <f>건축내역서!H147</f>
        <v>0</v>
      </c>
      <c r="H15" s="58">
        <f t="shared" si="1"/>
        <v>0</v>
      </c>
      <c r="I15" s="58">
        <f>건축내역서!J147</f>
        <v>0</v>
      </c>
      <c r="J15" s="58">
        <f t="shared" si="2"/>
        <v>0</v>
      </c>
      <c r="K15" s="58">
        <f t="shared" si="3"/>
        <v>0</v>
      </c>
      <c r="L15" s="58">
        <f t="shared" si="3"/>
        <v>0</v>
      </c>
      <c r="M15" s="56" t="s">
        <v>77</v>
      </c>
      <c r="N15" s="59" t="s">
        <v>96</v>
      </c>
      <c r="O15" s="59" t="s">
        <v>77</v>
      </c>
      <c r="P15" s="59" t="s">
        <v>94</v>
      </c>
      <c r="Q15" s="59" t="s">
        <v>77</v>
      </c>
      <c r="R15" s="60">
        <v>5</v>
      </c>
      <c r="S15" s="59" t="s">
        <v>77</v>
      </c>
      <c r="T15" s="61"/>
    </row>
    <row r="16" spans="1:20" ht="30" customHeight="1" x14ac:dyDescent="0.3">
      <c r="A16" s="56"/>
      <c r="B16" s="56"/>
      <c r="C16" s="56"/>
      <c r="D16" s="57"/>
      <c r="E16" s="58"/>
      <c r="F16" s="58"/>
      <c r="G16" s="58"/>
      <c r="H16" s="58"/>
      <c r="I16" s="58"/>
      <c r="J16" s="58"/>
      <c r="K16" s="58"/>
      <c r="L16" s="58"/>
      <c r="M16" s="56"/>
      <c r="N16" s="59"/>
      <c r="O16" s="59"/>
      <c r="P16" s="59"/>
      <c r="Q16" s="59"/>
      <c r="R16" s="60"/>
      <c r="S16" s="59"/>
      <c r="T16" s="61"/>
    </row>
    <row r="17" spans="1:20" ht="30" customHeight="1" x14ac:dyDescent="0.3">
      <c r="A17" s="56" t="s">
        <v>97</v>
      </c>
      <c r="B17" s="56" t="s">
        <v>77</v>
      </c>
      <c r="C17" s="56" t="s">
        <v>77</v>
      </c>
      <c r="D17" s="57">
        <v>1</v>
      </c>
      <c r="E17" s="58">
        <f>건축내역서!F171</f>
        <v>0</v>
      </c>
      <c r="F17" s="58">
        <f t="shared" si="0"/>
        <v>0</v>
      </c>
      <c r="G17" s="58">
        <f>건축내역서!H171</f>
        <v>0</v>
      </c>
      <c r="H17" s="58">
        <f t="shared" si="1"/>
        <v>0</v>
      </c>
      <c r="I17" s="58">
        <f>건축내역서!J171</f>
        <v>0</v>
      </c>
      <c r="J17" s="58">
        <f t="shared" si="2"/>
        <v>0</v>
      </c>
      <c r="K17" s="58">
        <f t="shared" si="3"/>
        <v>0</v>
      </c>
      <c r="L17" s="58">
        <f t="shared" si="3"/>
        <v>0</v>
      </c>
      <c r="M17" s="56" t="s">
        <v>77</v>
      </c>
      <c r="N17" s="59" t="s">
        <v>98</v>
      </c>
      <c r="O17" s="59" t="s">
        <v>77</v>
      </c>
      <c r="P17" s="59" t="s">
        <v>78</v>
      </c>
      <c r="Q17" s="59" t="s">
        <v>77</v>
      </c>
      <c r="R17" s="60">
        <v>2</v>
      </c>
      <c r="S17" s="59" t="s">
        <v>77</v>
      </c>
      <c r="T17" s="61"/>
    </row>
    <row r="18" spans="1:20" ht="30" customHeight="1" x14ac:dyDescent="0.3">
      <c r="A18" s="56"/>
      <c r="B18" s="56"/>
      <c r="C18" s="56"/>
      <c r="D18" s="57"/>
      <c r="E18" s="58"/>
      <c r="F18" s="58"/>
      <c r="G18" s="58"/>
      <c r="H18" s="58"/>
      <c r="I18" s="58"/>
      <c r="J18" s="58"/>
      <c r="K18" s="58"/>
      <c r="L18" s="58"/>
      <c r="M18" s="56"/>
      <c r="N18" s="59"/>
      <c r="O18" s="59"/>
      <c r="P18" s="59"/>
      <c r="Q18" s="59"/>
      <c r="R18" s="60"/>
      <c r="S18" s="59"/>
      <c r="T18" s="61"/>
    </row>
    <row r="19" spans="1:20" ht="30" customHeight="1" x14ac:dyDescent="0.3">
      <c r="A19" s="56" t="s">
        <v>99</v>
      </c>
      <c r="B19" s="56" t="s">
        <v>77</v>
      </c>
      <c r="C19" s="56" t="s">
        <v>77</v>
      </c>
      <c r="D19" s="57">
        <v>1</v>
      </c>
      <c r="E19" s="58">
        <f>건축내역서!F195</f>
        <v>0</v>
      </c>
      <c r="F19" s="58">
        <f t="shared" si="0"/>
        <v>0</v>
      </c>
      <c r="G19" s="58">
        <f>건축내역서!H195</f>
        <v>0</v>
      </c>
      <c r="H19" s="58">
        <f t="shared" si="1"/>
        <v>0</v>
      </c>
      <c r="I19" s="58">
        <f>건축내역서!J195</f>
        <v>0</v>
      </c>
      <c r="J19" s="58">
        <f t="shared" si="2"/>
        <v>0</v>
      </c>
      <c r="K19" s="58">
        <f t="shared" si="3"/>
        <v>0</v>
      </c>
      <c r="L19" s="58">
        <f t="shared" si="3"/>
        <v>0</v>
      </c>
      <c r="M19" s="56" t="s">
        <v>77</v>
      </c>
      <c r="N19" s="59" t="s">
        <v>100</v>
      </c>
      <c r="O19" s="59" t="s">
        <v>77</v>
      </c>
      <c r="P19" s="59" t="s">
        <v>78</v>
      </c>
      <c r="Q19" s="59" t="s">
        <v>77</v>
      </c>
      <c r="R19" s="60">
        <v>2</v>
      </c>
      <c r="S19" s="59" t="s">
        <v>77</v>
      </c>
      <c r="T19" s="61"/>
    </row>
    <row r="20" spans="1:20" ht="30" customHeight="1" x14ac:dyDescent="0.3">
      <c r="A20" s="56"/>
      <c r="B20" s="56"/>
      <c r="C20" s="56"/>
      <c r="D20" s="57"/>
      <c r="E20" s="58"/>
      <c r="F20" s="58"/>
      <c r="G20" s="58"/>
      <c r="H20" s="58"/>
      <c r="I20" s="58"/>
      <c r="J20" s="58"/>
      <c r="K20" s="58"/>
      <c r="L20" s="58"/>
      <c r="M20" s="56"/>
      <c r="N20" s="59"/>
      <c r="O20" s="59"/>
      <c r="P20" s="59"/>
      <c r="Q20" s="59"/>
      <c r="R20" s="60"/>
      <c r="S20" s="59"/>
      <c r="T20" s="61"/>
    </row>
    <row r="21" spans="1:20" ht="30" customHeight="1" x14ac:dyDescent="0.3">
      <c r="A21" s="56" t="s">
        <v>101</v>
      </c>
      <c r="B21" s="56" t="s">
        <v>77</v>
      </c>
      <c r="C21" s="56" t="s">
        <v>77</v>
      </c>
      <c r="D21" s="57">
        <v>1</v>
      </c>
      <c r="E21" s="58">
        <f>건축내역서!F219</f>
        <v>0</v>
      </c>
      <c r="F21" s="58">
        <f t="shared" si="0"/>
        <v>0</v>
      </c>
      <c r="G21" s="58">
        <f>건축내역서!H219</f>
        <v>0</v>
      </c>
      <c r="H21" s="58">
        <f t="shared" si="1"/>
        <v>0</v>
      </c>
      <c r="I21" s="58">
        <f>건축내역서!J219</f>
        <v>0</v>
      </c>
      <c r="J21" s="58">
        <f t="shared" si="2"/>
        <v>0</v>
      </c>
      <c r="K21" s="58">
        <f t="shared" si="3"/>
        <v>0</v>
      </c>
      <c r="L21" s="58">
        <f t="shared" si="3"/>
        <v>0</v>
      </c>
      <c r="M21" s="56" t="s">
        <v>77</v>
      </c>
      <c r="N21" s="59" t="s">
        <v>102</v>
      </c>
      <c r="O21" s="59" t="s">
        <v>77</v>
      </c>
      <c r="P21" s="59" t="s">
        <v>78</v>
      </c>
      <c r="Q21" s="59" t="s">
        <v>77</v>
      </c>
      <c r="R21" s="60">
        <v>2</v>
      </c>
      <c r="S21" s="59" t="s">
        <v>77</v>
      </c>
      <c r="T21" s="61"/>
    </row>
    <row r="22" spans="1:20" ht="30" customHeight="1" x14ac:dyDescent="0.3">
      <c r="A22" s="56"/>
      <c r="B22" s="56"/>
      <c r="C22" s="56"/>
      <c r="D22" s="57"/>
      <c r="E22" s="58"/>
      <c r="F22" s="58"/>
      <c r="G22" s="58"/>
      <c r="H22" s="58"/>
      <c r="I22" s="58"/>
      <c r="J22" s="58"/>
      <c r="K22" s="58"/>
      <c r="L22" s="58"/>
      <c r="M22" s="56"/>
      <c r="N22" s="59"/>
      <c r="O22" s="59"/>
      <c r="P22" s="59"/>
      <c r="Q22" s="59"/>
      <c r="R22" s="60"/>
      <c r="S22" s="59"/>
      <c r="T22" s="61"/>
    </row>
    <row r="23" spans="1:20" ht="30" customHeight="1" x14ac:dyDescent="0.3">
      <c r="A23" s="56" t="s">
        <v>103</v>
      </c>
      <c r="B23" s="56" t="s">
        <v>77</v>
      </c>
      <c r="C23" s="56" t="s">
        <v>77</v>
      </c>
      <c r="D23" s="57">
        <v>1</v>
      </c>
      <c r="E23" s="58">
        <f>건축내역서!F243</f>
        <v>0</v>
      </c>
      <c r="F23" s="58">
        <f t="shared" si="0"/>
        <v>0</v>
      </c>
      <c r="G23" s="58">
        <f>건축내역서!H243</f>
        <v>0</v>
      </c>
      <c r="H23" s="58">
        <f t="shared" si="1"/>
        <v>0</v>
      </c>
      <c r="I23" s="58">
        <f>건축내역서!J243</f>
        <v>0</v>
      </c>
      <c r="J23" s="58">
        <f t="shared" si="2"/>
        <v>0</v>
      </c>
      <c r="K23" s="58">
        <f t="shared" si="3"/>
        <v>0</v>
      </c>
      <c r="L23" s="58">
        <f t="shared" si="3"/>
        <v>0</v>
      </c>
      <c r="M23" s="56" t="s">
        <v>104</v>
      </c>
      <c r="N23" s="59" t="s">
        <v>105</v>
      </c>
      <c r="O23" s="59" t="s">
        <v>77</v>
      </c>
      <c r="P23" s="59" t="s">
        <v>77</v>
      </c>
      <c r="Q23" s="59" t="s">
        <v>106</v>
      </c>
      <c r="R23" s="60">
        <v>2</v>
      </c>
      <c r="S23" s="59" t="s">
        <v>77</v>
      </c>
      <c r="T23" s="61">
        <f>L23*1</f>
        <v>0</v>
      </c>
    </row>
    <row r="24" spans="1:20" ht="30" customHeight="1" x14ac:dyDescent="0.3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T24" s="62"/>
    </row>
    <row r="25" spans="1:20" ht="30" customHeight="1" x14ac:dyDescent="0.3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T25" s="62"/>
    </row>
    <row r="26" spans="1:20" ht="30" customHeight="1" x14ac:dyDescent="0.3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T26" s="62"/>
    </row>
    <row r="27" spans="1:20" ht="30" customHeight="1" x14ac:dyDescent="0.3">
      <c r="A27" s="56" t="s">
        <v>107</v>
      </c>
      <c r="B27" s="57"/>
      <c r="C27" s="57"/>
      <c r="D27" s="57"/>
      <c r="E27" s="57"/>
      <c r="F27" s="58">
        <f>F5</f>
        <v>0</v>
      </c>
      <c r="G27" s="57"/>
      <c r="H27" s="58">
        <f>H5</f>
        <v>0</v>
      </c>
      <c r="I27" s="57"/>
      <c r="J27" s="58">
        <f>J5</f>
        <v>0</v>
      </c>
      <c r="K27" s="57"/>
      <c r="L27" s="58">
        <f>L5</f>
        <v>0</v>
      </c>
      <c r="M27" s="57"/>
      <c r="T27" s="62"/>
    </row>
  </sheetData>
  <mergeCells count="18">
    <mergeCell ref="S3:S4"/>
    <mergeCell ref="T3:T4"/>
    <mergeCell ref="M3:M4"/>
    <mergeCell ref="N3:N4"/>
    <mergeCell ref="O3:O4"/>
    <mergeCell ref="P3:P4"/>
    <mergeCell ref="Q3:Q4"/>
    <mergeCell ref="R3:R4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honeticPr fontId="4" type="noConversion"/>
  <pageMargins left="0.78740157480314954" right="0" top="0.39370078740157477" bottom="0.39370078740157477" header="0" footer="0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V211"/>
  <sheetViews>
    <sheetView view="pageBreakPreview" topLeftCell="BG7" zoomScale="70" zoomScaleNormal="100" zoomScaleSheetLayoutView="70" workbookViewId="0">
      <selection activeCell="H6" sqref="H6:BJ31"/>
    </sheetView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20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 x14ac:dyDescent="0.3">
      <c r="A1" s="123" t="s">
        <v>57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48" ht="30" customHeight="1" x14ac:dyDescent="0.3">
      <c r="A2" s="120" t="s">
        <v>58</v>
      </c>
      <c r="B2" s="120" t="s">
        <v>59</v>
      </c>
      <c r="C2" s="120" t="s">
        <v>60</v>
      </c>
      <c r="D2" s="120" t="s">
        <v>61</v>
      </c>
      <c r="E2" s="120" t="s">
        <v>62</v>
      </c>
      <c r="F2" s="120"/>
      <c r="G2" s="120" t="s">
        <v>63</v>
      </c>
      <c r="H2" s="120"/>
      <c r="I2" s="120" t="s">
        <v>64</v>
      </c>
      <c r="J2" s="120"/>
      <c r="K2" s="120" t="s">
        <v>65</v>
      </c>
      <c r="L2" s="120"/>
      <c r="M2" s="120" t="s">
        <v>66</v>
      </c>
      <c r="N2" s="118" t="s">
        <v>108</v>
      </c>
      <c r="O2" s="118" t="s">
        <v>68</v>
      </c>
      <c r="P2" s="118" t="s">
        <v>109</v>
      </c>
      <c r="Q2" s="118" t="s">
        <v>67</v>
      </c>
      <c r="R2" s="118" t="s">
        <v>110</v>
      </c>
      <c r="S2" s="118" t="s">
        <v>111</v>
      </c>
      <c r="T2" s="118" t="s">
        <v>371</v>
      </c>
      <c r="U2" s="118" t="s">
        <v>113</v>
      </c>
      <c r="V2" s="118" t="s">
        <v>114</v>
      </c>
      <c r="W2" s="118" t="s">
        <v>115</v>
      </c>
      <c r="X2" s="118" t="s">
        <v>116</v>
      </c>
      <c r="Y2" s="118" t="s">
        <v>117</v>
      </c>
      <c r="Z2" s="118" t="s">
        <v>118</v>
      </c>
      <c r="AA2" s="118" t="s">
        <v>119</v>
      </c>
      <c r="AB2" s="118" t="s">
        <v>120</v>
      </c>
      <c r="AC2" s="118" t="s">
        <v>121</v>
      </c>
      <c r="AD2" s="118" t="s">
        <v>122</v>
      </c>
      <c r="AE2" s="118" t="s">
        <v>123</v>
      </c>
      <c r="AF2" s="118" t="s">
        <v>124</v>
      </c>
      <c r="AG2" s="118" t="s">
        <v>125</v>
      </c>
      <c r="AH2" s="118" t="s">
        <v>126</v>
      </c>
      <c r="AI2" s="118" t="s">
        <v>127</v>
      </c>
      <c r="AJ2" s="118" t="s">
        <v>128</v>
      </c>
      <c r="AK2" s="118" t="s">
        <v>129</v>
      </c>
      <c r="AL2" s="118" t="s">
        <v>130</v>
      </c>
      <c r="AM2" s="118" t="s">
        <v>131</v>
      </c>
      <c r="AN2" s="118" t="s">
        <v>132</v>
      </c>
      <c r="AO2" s="118" t="s">
        <v>133</v>
      </c>
      <c r="AP2" s="118" t="s">
        <v>134</v>
      </c>
      <c r="AQ2" s="118" t="s">
        <v>135</v>
      </c>
      <c r="AR2" s="118" t="s">
        <v>136</v>
      </c>
      <c r="AS2" s="118" t="s">
        <v>70</v>
      </c>
      <c r="AT2" s="118" t="s">
        <v>71</v>
      </c>
      <c r="AU2" s="118" t="s">
        <v>137</v>
      </c>
      <c r="AV2" s="118" t="s">
        <v>138</v>
      </c>
    </row>
    <row r="3" spans="1:48" ht="30" customHeight="1" x14ac:dyDescent="0.3">
      <c r="A3" s="120"/>
      <c r="B3" s="120"/>
      <c r="C3" s="120"/>
      <c r="D3" s="120"/>
      <c r="E3" s="63" t="s">
        <v>74</v>
      </c>
      <c r="F3" s="63" t="s">
        <v>75</v>
      </c>
      <c r="G3" s="63" t="s">
        <v>74</v>
      </c>
      <c r="H3" s="63" t="s">
        <v>75</v>
      </c>
      <c r="I3" s="63" t="s">
        <v>74</v>
      </c>
      <c r="J3" s="63" t="s">
        <v>75</v>
      </c>
      <c r="K3" s="63" t="s">
        <v>74</v>
      </c>
      <c r="L3" s="63" t="s">
        <v>75</v>
      </c>
      <c r="M3" s="120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</row>
    <row r="4" spans="1:48" ht="30" customHeight="1" x14ac:dyDescent="0.3">
      <c r="A4" s="56" t="s">
        <v>372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60"/>
      <c r="O4" s="60"/>
      <c r="P4" s="60"/>
      <c r="Q4" s="59" t="s">
        <v>84</v>
      </c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</row>
    <row r="5" spans="1:48" ht="30" customHeight="1" x14ac:dyDescent="0.3">
      <c r="A5" s="56" t="s">
        <v>373</v>
      </c>
      <c r="B5" s="56" t="s">
        <v>374</v>
      </c>
      <c r="C5" s="56" t="s">
        <v>332</v>
      </c>
      <c r="D5" s="57">
        <v>2</v>
      </c>
      <c r="E5" s="58"/>
      <c r="F5" s="58"/>
      <c r="G5" s="58"/>
      <c r="H5" s="58"/>
      <c r="I5" s="58"/>
      <c r="J5" s="58"/>
      <c r="K5" s="58">
        <f t="shared" ref="K5:L9" si="0">TRUNC(E5+G5+I5, 0)</f>
        <v>0</v>
      </c>
      <c r="L5" s="58">
        <f t="shared" si="0"/>
        <v>0</v>
      </c>
      <c r="M5" s="56"/>
      <c r="N5" s="59" t="s">
        <v>375</v>
      </c>
      <c r="O5" s="59" t="s">
        <v>77</v>
      </c>
      <c r="P5" s="59" t="s">
        <v>376</v>
      </c>
      <c r="Q5" s="59" t="s">
        <v>77</v>
      </c>
      <c r="R5" s="59" t="s">
        <v>144</v>
      </c>
      <c r="S5" s="59" t="s">
        <v>144</v>
      </c>
      <c r="T5" s="59" t="s">
        <v>143</v>
      </c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59" t="s">
        <v>77</v>
      </c>
      <c r="AS5" s="59" t="s">
        <v>77</v>
      </c>
      <c r="AT5" s="60"/>
      <c r="AU5" s="59" t="s">
        <v>377</v>
      </c>
      <c r="AV5" s="60">
        <v>5</v>
      </c>
    </row>
    <row r="6" spans="1:48" ht="30" customHeight="1" x14ac:dyDescent="0.3">
      <c r="A6" s="56" t="s">
        <v>378</v>
      </c>
      <c r="B6" s="56" t="s">
        <v>379</v>
      </c>
      <c r="C6" s="56" t="s">
        <v>170</v>
      </c>
      <c r="D6" s="57">
        <v>1</v>
      </c>
      <c r="E6" s="58"/>
      <c r="F6" s="58"/>
      <c r="G6" s="58"/>
      <c r="H6" s="58"/>
      <c r="I6" s="58"/>
      <c r="J6" s="58"/>
      <c r="K6" s="58">
        <f t="shared" si="0"/>
        <v>0</v>
      </c>
      <c r="L6" s="58">
        <f t="shared" si="0"/>
        <v>0</v>
      </c>
      <c r="M6" s="56"/>
      <c r="N6" s="59" t="s">
        <v>380</v>
      </c>
      <c r="O6" s="59" t="s">
        <v>77</v>
      </c>
      <c r="P6" s="59" t="s">
        <v>77</v>
      </c>
      <c r="Q6" s="59" t="s">
        <v>84</v>
      </c>
      <c r="R6" s="59" t="s">
        <v>143</v>
      </c>
      <c r="S6" s="59" t="s">
        <v>144</v>
      </c>
      <c r="T6" s="59" t="s">
        <v>144</v>
      </c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59" t="s">
        <v>77</v>
      </c>
      <c r="AS6" s="59" t="s">
        <v>77</v>
      </c>
      <c r="AT6" s="60"/>
      <c r="AU6" s="59" t="s">
        <v>381</v>
      </c>
      <c r="AV6" s="60">
        <v>6</v>
      </c>
    </row>
    <row r="7" spans="1:48" ht="30" customHeight="1" x14ac:dyDescent="0.3">
      <c r="A7" s="56" t="s">
        <v>382</v>
      </c>
      <c r="B7" s="56" t="s">
        <v>383</v>
      </c>
      <c r="C7" s="56" t="s">
        <v>170</v>
      </c>
      <c r="D7" s="57">
        <v>1</v>
      </c>
      <c r="E7" s="58"/>
      <c r="F7" s="58"/>
      <c r="G7" s="58"/>
      <c r="H7" s="58"/>
      <c r="I7" s="58"/>
      <c r="J7" s="58"/>
      <c r="K7" s="58">
        <f t="shared" si="0"/>
        <v>0</v>
      </c>
      <c r="L7" s="58">
        <f t="shared" si="0"/>
        <v>0</v>
      </c>
      <c r="M7" s="56"/>
      <c r="N7" s="59" t="s">
        <v>384</v>
      </c>
      <c r="O7" s="59" t="s">
        <v>77</v>
      </c>
      <c r="P7" s="59" t="s">
        <v>77</v>
      </c>
      <c r="Q7" s="59" t="s">
        <v>84</v>
      </c>
      <c r="R7" s="59" t="s">
        <v>143</v>
      </c>
      <c r="S7" s="59" t="s">
        <v>144</v>
      </c>
      <c r="T7" s="59" t="s">
        <v>144</v>
      </c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59" t="s">
        <v>77</v>
      </c>
      <c r="AS7" s="59" t="s">
        <v>77</v>
      </c>
      <c r="AT7" s="60"/>
      <c r="AU7" s="59" t="s">
        <v>385</v>
      </c>
      <c r="AV7" s="60">
        <v>7</v>
      </c>
    </row>
    <row r="8" spans="1:48" ht="30" customHeight="1" x14ac:dyDescent="0.3">
      <c r="A8" s="56" t="s">
        <v>386</v>
      </c>
      <c r="B8" s="56" t="s">
        <v>387</v>
      </c>
      <c r="C8" s="56" t="s">
        <v>170</v>
      </c>
      <c r="D8" s="57">
        <v>1</v>
      </c>
      <c r="E8" s="58"/>
      <c r="F8" s="58"/>
      <c r="G8" s="58"/>
      <c r="H8" s="58"/>
      <c r="I8" s="58"/>
      <c r="J8" s="58"/>
      <c r="K8" s="58">
        <f t="shared" si="0"/>
        <v>0</v>
      </c>
      <c r="L8" s="58">
        <f t="shared" si="0"/>
        <v>0</v>
      </c>
      <c r="M8" s="56"/>
      <c r="N8" s="59" t="s">
        <v>388</v>
      </c>
      <c r="O8" s="59" t="s">
        <v>77</v>
      </c>
      <c r="P8" s="59" t="s">
        <v>77</v>
      </c>
      <c r="Q8" s="59" t="s">
        <v>84</v>
      </c>
      <c r="R8" s="59" t="s">
        <v>143</v>
      </c>
      <c r="S8" s="59" t="s">
        <v>144</v>
      </c>
      <c r="T8" s="59" t="s">
        <v>144</v>
      </c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59" t="s">
        <v>77</v>
      </c>
      <c r="AS8" s="59" t="s">
        <v>77</v>
      </c>
      <c r="AT8" s="60"/>
      <c r="AU8" s="59" t="s">
        <v>389</v>
      </c>
      <c r="AV8" s="60">
        <v>8</v>
      </c>
    </row>
    <row r="9" spans="1:48" ht="30" customHeight="1" x14ac:dyDescent="0.3">
      <c r="A9" s="56" t="s">
        <v>390</v>
      </c>
      <c r="B9" s="56" t="s">
        <v>391</v>
      </c>
      <c r="C9" s="56" t="s">
        <v>392</v>
      </c>
      <c r="D9" s="57">
        <v>8</v>
      </c>
      <c r="E9" s="58"/>
      <c r="F9" s="58"/>
      <c r="G9" s="58"/>
      <c r="H9" s="58"/>
      <c r="I9" s="58"/>
      <c r="J9" s="58"/>
      <c r="K9" s="58">
        <f t="shared" si="0"/>
        <v>0</v>
      </c>
      <c r="L9" s="58">
        <f t="shared" si="0"/>
        <v>0</v>
      </c>
      <c r="M9" s="56"/>
      <c r="N9" s="59" t="s">
        <v>393</v>
      </c>
      <c r="O9" s="59" t="s">
        <v>77</v>
      </c>
      <c r="P9" s="59" t="s">
        <v>77</v>
      </c>
      <c r="Q9" s="59" t="s">
        <v>84</v>
      </c>
      <c r="R9" s="59" t="s">
        <v>143</v>
      </c>
      <c r="S9" s="59" t="s">
        <v>144</v>
      </c>
      <c r="T9" s="59" t="s">
        <v>144</v>
      </c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59" t="s">
        <v>77</v>
      </c>
      <c r="AS9" s="59" t="s">
        <v>77</v>
      </c>
      <c r="AT9" s="60"/>
      <c r="AU9" s="59" t="s">
        <v>394</v>
      </c>
      <c r="AV9" s="60">
        <v>9</v>
      </c>
    </row>
    <row r="10" spans="1:48" ht="30" customHeight="1" x14ac:dyDescent="0.3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48" ht="30" customHeight="1" x14ac:dyDescent="0.3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48" ht="30" customHeight="1" x14ac:dyDescent="0.3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48" ht="30" customHeight="1" x14ac:dyDescent="0.3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48" ht="30" customHeight="1" x14ac:dyDescent="0.3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48" ht="30" customHeight="1" x14ac:dyDescent="0.3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48" ht="30" customHeight="1" x14ac:dyDescent="0.3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48" ht="30" customHeight="1" x14ac:dyDescent="0.3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48" ht="30" customHeight="1" x14ac:dyDescent="0.3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48" ht="30" customHeight="1" x14ac:dyDescent="0.3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48" ht="30" customHeight="1" x14ac:dyDescent="0.3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48" ht="30" customHeight="1" x14ac:dyDescent="0.3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1:48" ht="30" customHeight="1" x14ac:dyDescent="0.3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48" ht="30" customHeight="1" x14ac:dyDescent="0.3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1:48" ht="30" customHeight="1" x14ac:dyDescent="0.3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1:48" ht="30" customHeight="1" x14ac:dyDescent="0.3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1:48" ht="30" customHeight="1" x14ac:dyDescent="0.3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48" ht="30" customHeight="1" x14ac:dyDescent="0.3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1:48" ht="30" customHeight="1" x14ac:dyDescent="0.3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48" ht="30" customHeight="1" x14ac:dyDescent="0.3">
      <c r="A29" s="57" t="s">
        <v>107</v>
      </c>
      <c r="B29" s="57"/>
      <c r="C29" s="57"/>
      <c r="D29" s="57"/>
      <c r="E29" s="57"/>
      <c r="F29" s="58"/>
      <c r="G29" s="57"/>
      <c r="H29" s="58"/>
      <c r="I29" s="57"/>
      <c r="J29" s="58"/>
      <c r="K29" s="57"/>
      <c r="L29" s="58">
        <f>SUM(L5:L28) -L5</f>
        <v>0</v>
      </c>
      <c r="M29" s="57"/>
      <c r="N29" t="s">
        <v>177</v>
      </c>
    </row>
    <row r="30" spans="1:48" ht="30" customHeight="1" x14ac:dyDescent="0.3">
      <c r="A30" s="56" t="s">
        <v>395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60"/>
      <c r="O30" s="60"/>
      <c r="P30" s="60"/>
      <c r="Q30" s="59" t="s">
        <v>94</v>
      </c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</row>
    <row r="31" spans="1:48" ht="30" customHeight="1" x14ac:dyDescent="0.3">
      <c r="A31" s="56" t="s">
        <v>396</v>
      </c>
      <c r="B31" s="56" t="s">
        <v>397</v>
      </c>
      <c r="C31" s="56" t="s">
        <v>141</v>
      </c>
      <c r="D31" s="57">
        <v>18</v>
      </c>
      <c r="E31" s="58"/>
      <c r="F31" s="58"/>
      <c r="G31" s="58"/>
      <c r="H31" s="58"/>
      <c r="I31" s="58"/>
      <c r="J31" s="58"/>
      <c r="K31" s="58">
        <f t="shared" ref="K31:L41" si="1">TRUNC(E31+G31+I31, 0)</f>
        <v>0</v>
      </c>
      <c r="L31" s="58">
        <f t="shared" si="1"/>
        <v>0</v>
      </c>
      <c r="M31" s="56"/>
      <c r="N31" s="59" t="s">
        <v>398</v>
      </c>
      <c r="O31" s="59" t="s">
        <v>77</v>
      </c>
      <c r="P31" s="59" t="s">
        <v>77</v>
      </c>
      <c r="Q31" s="59" t="s">
        <v>94</v>
      </c>
      <c r="R31" s="59" t="s">
        <v>143</v>
      </c>
      <c r="S31" s="59" t="s">
        <v>144</v>
      </c>
      <c r="T31" s="59" t="s">
        <v>144</v>
      </c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59" t="s">
        <v>77</v>
      </c>
      <c r="AS31" s="59" t="s">
        <v>77</v>
      </c>
      <c r="AT31" s="60"/>
      <c r="AU31" s="59" t="s">
        <v>399</v>
      </c>
      <c r="AV31" s="60">
        <v>11</v>
      </c>
    </row>
    <row r="32" spans="1:48" ht="30" customHeight="1" x14ac:dyDescent="0.3">
      <c r="A32" s="56" t="s">
        <v>396</v>
      </c>
      <c r="B32" s="56" t="s">
        <v>400</v>
      </c>
      <c r="C32" s="56" t="s">
        <v>141</v>
      </c>
      <c r="D32" s="57">
        <v>5</v>
      </c>
      <c r="E32" s="58"/>
      <c r="F32" s="58"/>
      <c r="G32" s="58"/>
      <c r="H32" s="58"/>
      <c r="I32" s="58"/>
      <c r="J32" s="58"/>
      <c r="K32" s="58">
        <f t="shared" si="1"/>
        <v>0</v>
      </c>
      <c r="L32" s="58">
        <f t="shared" si="1"/>
        <v>0</v>
      </c>
      <c r="M32" s="56"/>
      <c r="N32" s="59" t="s">
        <v>401</v>
      </c>
      <c r="O32" s="59" t="s">
        <v>77</v>
      </c>
      <c r="P32" s="59" t="s">
        <v>77</v>
      </c>
      <c r="Q32" s="59" t="s">
        <v>94</v>
      </c>
      <c r="R32" s="59" t="s">
        <v>143</v>
      </c>
      <c r="S32" s="59" t="s">
        <v>144</v>
      </c>
      <c r="T32" s="59" t="s">
        <v>144</v>
      </c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59" t="s">
        <v>77</v>
      </c>
      <c r="AS32" s="59" t="s">
        <v>77</v>
      </c>
      <c r="AT32" s="60"/>
      <c r="AU32" s="59" t="s">
        <v>402</v>
      </c>
      <c r="AV32" s="60">
        <v>12</v>
      </c>
    </row>
    <row r="33" spans="1:48" ht="30" customHeight="1" x14ac:dyDescent="0.3">
      <c r="A33" s="56" t="s">
        <v>396</v>
      </c>
      <c r="B33" s="56" t="s">
        <v>403</v>
      </c>
      <c r="C33" s="56" t="s">
        <v>141</v>
      </c>
      <c r="D33" s="57">
        <v>27</v>
      </c>
      <c r="E33" s="58"/>
      <c r="F33" s="58"/>
      <c r="G33" s="58"/>
      <c r="H33" s="58"/>
      <c r="I33" s="58"/>
      <c r="J33" s="58"/>
      <c r="K33" s="58">
        <f t="shared" si="1"/>
        <v>0</v>
      </c>
      <c r="L33" s="58">
        <f t="shared" si="1"/>
        <v>0</v>
      </c>
      <c r="M33" s="56"/>
      <c r="N33" s="59" t="s">
        <v>404</v>
      </c>
      <c r="O33" s="59" t="s">
        <v>77</v>
      </c>
      <c r="P33" s="59" t="s">
        <v>77</v>
      </c>
      <c r="Q33" s="59" t="s">
        <v>94</v>
      </c>
      <c r="R33" s="59" t="s">
        <v>143</v>
      </c>
      <c r="S33" s="59" t="s">
        <v>144</v>
      </c>
      <c r="T33" s="59" t="s">
        <v>144</v>
      </c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59" t="s">
        <v>77</v>
      </c>
      <c r="AS33" s="59" t="s">
        <v>77</v>
      </c>
      <c r="AT33" s="60"/>
      <c r="AU33" s="59" t="s">
        <v>405</v>
      </c>
      <c r="AV33" s="60">
        <v>13</v>
      </c>
    </row>
    <row r="34" spans="1:48" ht="30" customHeight="1" x14ac:dyDescent="0.3">
      <c r="A34" s="56" t="s">
        <v>396</v>
      </c>
      <c r="B34" s="56" t="s">
        <v>406</v>
      </c>
      <c r="C34" s="56" t="s">
        <v>141</v>
      </c>
      <c r="D34" s="57">
        <v>20</v>
      </c>
      <c r="E34" s="58"/>
      <c r="F34" s="58"/>
      <c r="G34" s="58"/>
      <c r="H34" s="58"/>
      <c r="I34" s="58"/>
      <c r="J34" s="58"/>
      <c r="K34" s="58">
        <f t="shared" si="1"/>
        <v>0</v>
      </c>
      <c r="L34" s="58">
        <f t="shared" si="1"/>
        <v>0</v>
      </c>
      <c r="M34" s="56"/>
      <c r="N34" s="59" t="s">
        <v>407</v>
      </c>
      <c r="O34" s="59" t="s">
        <v>77</v>
      </c>
      <c r="P34" s="59" t="s">
        <v>77</v>
      </c>
      <c r="Q34" s="59" t="s">
        <v>94</v>
      </c>
      <c r="R34" s="59" t="s">
        <v>143</v>
      </c>
      <c r="S34" s="59" t="s">
        <v>144</v>
      </c>
      <c r="T34" s="59" t="s">
        <v>144</v>
      </c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59" t="s">
        <v>77</v>
      </c>
      <c r="AS34" s="59" t="s">
        <v>77</v>
      </c>
      <c r="AT34" s="60"/>
      <c r="AU34" s="59" t="s">
        <v>408</v>
      </c>
      <c r="AV34" s="60">
        <v>14</v>
      </c>
    </row>
    <row r="35" spans="1:48" ht="30" customHeight="1" x14ac:dyDescent="0.3">
      <c r="A35" s="56" t="s">
        <v>396</v>
      </c>
      <c r="B35" s="56" t="s">
        <v>409</v>
      </c>
      <c r="C35" s="56" t="s">
        <v>141</v>
      </c>
      <c r="D35" s="57">
        <v>41</v>
      </c>
      <c r="E35" s="58"/>
      <c r="F35" s="58"/>
      <c r="G35" s="58"/>
      <c r="H35" s="58"/>
      <c r="I35" s="58"/>
      <c r="J35" s="58"/>
      <c r="K35" s="58">
        <f t="shared" si="1"/>
        <v>0</v>
      </c>
      <c r="L35" s="58">
        <f t="shared" si="1"/>
        <v>0</v>
      </c>
      <c r="M35" s="56"/>
      <c r="N35" s="59" t="s">
        <v>410</v>
      </c>
      <c r="O35" s="59" t="s">
        <v>77</v>
      </c>
      <c r="P35" s="59" t="s">
        <v>77</v>
      </c>
      <c r="Q35" s="59" t="s">
        <v>94</v>
      </c>
      <c r="R35" s="59" t="s">
        <v>143</v>
      </c>
      <c r="S35" s="59" t="s">
        <v>144</v>
      </c>
      <c r="T35" s="59" t="s">
        <v>144</v>
      </c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59" t="s">
        <v>77</v>
      </c>
      <c r="AS35" s="59" t="s">
        <v>77</v>
      </c>
      <c r="AT35" s="60"/>
      <c r="AU35" s="59" t="s">
        <v>411</v>
      </c>
      <c r="AV35" s="60">
        <v>15</v>
      </c>
    </row>
    <row r="36" spans="1:48" ht="30" customHeight="1" x14ac:dyDescent="0.3">
      <c r="A36" s="56" t="s">
        <v>396</v>
      </c>
      <c r="B36" s="56" t="s">
        <v>412</v>
      </c>
      <c r="C36" s="56" t="s">
        <v>141</v>
      </c>
      <c r="D36" s="57">
        <v>6</v>
      </c>
      <c r="E36" s="58"/>
      <c r="F36" s="58"/>
      <c r="G36" s="58"/>
      <c r="H36" s="58"/>
      <c r="I36" s="58"/>
      <c r="J36" s="58"/>
      <c r="K36" s="58">
        <f t="shared" si="1"/>
        <v>0</v>
      </c>
      <c r="L36" s="58">
        <f t="shared" si="1"/>
        <v>0</v>
      </c>
      <c r="M36" s="56"/>
      <c r="N36" s="59" t="s">
        <v>413</v>
      </c>
      <c r="O36" s="59" t="s">
        <v>77</v>
      </c>
      <c r="P36" s="59" t="s">
        <v>77</v>
      </c>
      <c r="Q36" s="59" t="s">
        <v>94</v>
      </c>
      <c r="R36" s="59" t="s">
        <v>143</v>
      </c>
      <c r="S36" s="59" t="s">
        <v>144</v>
      </c>
      <c r="T36" s="59" t="s">
        <v>144</v>
      </c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59" t="s">
        <v>77</v>
      </c>
      <c r="AS36" s="59" t="s">
        <v>77</v>
      </c>
      <c r="AT36" s="60"/>
      <c r="AU36" s="59" t="s">
        <v>414</v>
      </c>
      <c r="AV36" s="60">
        <v>16</v>
      </c>
    </row>
    <row r="37" spans="1:48" ht="30" customHeight="1" x14ac:dyDescent="0.3">
      <c r="A37" s="56" t="s">
        <v>396</v>
      </c>
      <c r="B37" s="56" t="s">
        <v>415</v>
      </c>
      <c r="C37" s="56" t="s">
        <v>141</v>
      </c>
      <c r="D37" s="57">
        <v>26</v>
      </c>
      <c r="E37" s="58"/>
      <c r="F37" s="58"/>
      <c r="G37" s="58"/>
      <c r="H37" s="58"/>
      <c r="I37" s="58"/>
      <c r="J37" s="58"/>
      <c r="K37" s="58">
        <f t="shared" si="1"/>
        <v>0</v>
      </c>
      <c r="L37" s="58">
        <f t="shared" si="1"/>
        <v>0</v>
      </c>
      <c r="M37" s="56"/>
      <c r="N37" s="59" t="s">
        <v>416</v>
      </c>
      <c r="O37" s="59" t="s">
        <v>77</v>
      </c>
      <c r="P37" s="59" t="s">
        <v>77</v>
      </c>
      <c r="Q37" s="59" t="s">
        <v>94</v>
      </c>
      <c r="R37" s="59" t="s">
        <v>143</v>
      </c>
      <c r="S37" s="59" t="s">
        <v>144</v>
      </c>
      <c r="T37" s="59" t="s">
        <v>144</v>
      </c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59" t="s">
        <v>77</v>
      </c>
      <c r="AS37" s="59" t="s">
        <v>77</v>
      </c>
      <c r="AT37" s="60"/>
      <c r="AU37" s="59" t="s">
        <v>417</v>
      </c>
      <c r="AV37" s="60">
        <v>17</v>
      </c>
    </row>
    <row r="38" spans="1:48" ht="30" customHeight="1" x14ac:dyDescent="0.3">
      <c r="A38" s="56" t="s">
        <v>396</v>
      </c>
      <c r="B38" s="56" t="s">
        <v>418</v>
      </c>
      <c r="C38" s="56" t="s">
        <v>141</v>
      </c>
      <c r="D38" s="57">
        <v>4</v>
      </c>
      <c r="E38" s="58"/>
      <c r="F38" s="58"/>
      <c r="G38" s="58"/>
      <c r="H38" s="58"/>
      <c r="I38" s="58"/>
      <c r="J38" s="58"/>
      <c r="K38" s="58">
        <f t="shared" si="1"/>
        <v>0</v>
      </c>
      <c r="L38" s="58">
        <f t="shared" si="1"/>
        <v>0</v>
      </c>
      <c r="M38" s="56"/>
      <c r="N38" s="59" t="s">
        <v>419</v>
      </c>
      <c r="O38" s="59" t="s">
        <v>77</v>
      </c>
      <c r="P38" s="59" t="s">
        <v>77</v>
      </c>
      <c r="Q38" s="59" t="s">
        <v>94</v>
      </c>
      <c r="R38" s="59" t="s">
        <v>143</v>
      </c>
      <c r="S38" s="59" t="s">
        <v>144</v>
      </c>
      <c r="T38" s="59" t="s">
        <v>144</v>
      </c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59" t="s">
        <v>77</v>
      </c>
      <c r="AS38" s="59" t="s">
        <v>77</v>
      </c>
      <c r="AT38" s="60"/>
      <c r="AU38" s="59" t="s">
        <v>420</v>
      </c>
      <c r="AV38" s="60">
        <v>18</v>
      </c>
    </row>
    <row r="39" spans="1:48" ht="30" customHeight="1" x14ac:dyDescent="0.3">
      <c r="A39" s="56" t="s">
        <v>421</v>
      </c>
      <c r="B39" s="56" t="s">
        <v>403</v>
      </c>
      <c r="C39" s="56" t="s">
        <v>141</v>
      </c>
      <c r="D39" s="57">
        <v>3</v>
      </c>
      <c r="E39" s="58"/>
      <c r="F39" s="58"/>
      <c r="G39" s="58"/>
      <c r="H39" s="58"/>
      <c r="I39" s="58"/>
      <c r="J39" s="58"/>
      <c r="K39" s="58">
        <f t="shared" si="1"/>
        <v>0</v>
      </c>
      <c r="L39" s="58">
        <f t="shared" si="1"/>
        <v>0</v>
      </c>
      <c r="M39" s="56"/>
      <c r="N39" s="59" t="s">
        <v>422</v>
      </c>
      <c r="O39" s="59" t="s">
        <v>77</v>
      </c>
      <c r="P39" s="59" t="s">
        <v>77</v>
      </c>
      <c r="Q39" s="59" t="s">
        <v>94</v>
      </c>
      <c r="R39" s="59" t="s">
        <v>143</v>
      </c>
      <c r="S39" s="59" t="s">
        <v>144</v>
      </c>
      <c r="T39" s="59" t="s">
        <v>144</v>
      </c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9" t="s">
        <v>77</v>
      </c>
      <c r="AS39" s="59" t="s">
        <v>77</v>
      </c>
      <c r="AT39" s="60"/>
      <c r="AU39" s="59" t="s">
        <v>423</v>
      </c>
      <c r="AV39" s="60">
        <v>19</v>
      </c>
    </row>
    <row r="40" spans="1:48" ht="30" customHeight="1" x14ac:dyDescent="0.3">
      <c r="A40" s="56" t="s">
        <v>421</v>
      </c>
      <c r="B40" s="56" t="s">
        <v>409</v>
      </c>
      <c r="C40" s="56" t="s">
        <v>141</v>
      </c>
      <c r="D40" s="57">
        <v>2</v>
      </c>
      <c r="E40" s="58"/>
      <c r="F40" s="58"/>
      <c r="G40" s="58"/>
      <c r="H40" s="58"/>
      <c r="I40" s="58"/>
      <c r="J40" s="58"/>
      <c r="K40" s="58">
        <f t="shared" si="1"/>
        <v>0</v>
      </c>
      <c r="L40" s="58">
        <f t="shared" si="1"/>
        <v>0</v>
      </c>
      <c r="M40" s="56"/>
      <c r="N40" s="59" t="s">
        <v>424</v>
      </c>
      <c r="O40" s="59" t="s">
        <v>77</v>
      </c>
      <c r="P40" s="59" t="s">
        <v>77</v>
      </c>
      <c r="Q40" s="59" t="s">
        <v>94</v>
      </c>
      <c r="R40" s="59" t="s">
        <v>143</v>
      </c>
      <c r="S40" s="59" t="s">
        <v>144</v>
      </c>
      <c r="T40" s="59" t="s">
        <v>144</v>
      </c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9" t="s">
        <v>77</v>
      </c>
      <c r="AS40" s="59" t="s">
        <v>77</v>
      </c>
      <c r="AT40" s="60"/>
      <c r="AU40" s="59" t="s">
        <v>425</v>
      </c>
      <c r="AV40" s="60">
        <v>20</v>
      </c>
    </row>
    <row r="41" spans="1:48" ht="30" customHeight="1" x14ac:dyDescent="0.3">
      <c r="A41" s="56" t="s">
        <v>421</v>
      </c>
      <c r="B41" s="56" t="s">
        <v>412</v>
      </c>
      <c r="C41" s="56" t="s">
        <v>141</v>
      </c>
      <c r="D41" s="57">
        <v>4</v>
      </c>
      <c r="E41" s="58"/>
      <c r="F41" s="58"/>
      <c r="G41" s="58"/>
      <c r="H41" s="58"/>
      <c r="I41" s="58"/>
      <c r="J41" s="58"/>
      <c r="K41" s="58">
        <f t="shared" si="1"/>
        <v>0</v>
      </c>
      <c r="L41" s="58">
        <f t="shared" si="1"/>
        <v>0</v>
      </c>
      <c r="M41" s="56"/>
      <c r="N41" s="59" t="s">
        <v>426</v>
      </c>
      <c r="O41" s="59" t="s">
        <v>77</v>
      </c>
      <c r="P41" s="59" t="s">
        <v>77</v>
      </c>
      <c r="Q41" s="59" t="s">
        <v>94</v>
      </c>
      <c r="R41" s="59" t="s">
        <v>143</v>
      </c>
      <c r="S41" s="59" t="s">
        <v>144</v>
      </c>
      <c r="T41" s="59" t="s">
        <v>144</v>
      </c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59" t="s">
        <v>77</v>
      </c>
      <c r="AS41" s="59" t="s">
        <v>77</v>
      </c>
      <c r="AT41" s="60"/>
      <c r="AU41" s="59" t="s">
        <v>427</v>
      </c>
      <c r="AV41" s="60">
        <v>21</v>
      </c>
    </row>
    <row r="42" spans="1:48" ht="30" customHeight="1" x14ac:dyDescent="0.3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48" ht="30" customHeight="1" x14ac:dyDescent="0.3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</row>
    <row r="44" spans="1:48" ht="30" customHeight="1" x14ac:dyDescent="0.3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</row>
    <row r="45" spans="1:48" ht="30" customHeight="1" x14ac:dyDescent="0.3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48" ht="30" customHeight="1" x14ac:dyDescent="0.3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</row>
    <row r="47" spans="1:48" ht="30" customHeight="1" x14ac:dyDescent="0.3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1:48" ht="30" customHeight="1" x14ac:dyDescent="0.3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1:48" ht="30" customHeight="1" x14ac:dyDescent="0.3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1:48" ht="30" customHeight="1" x14ac:dyDescent="0.3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48" ht="30" customHeight="1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48" ht="30" customHeight="1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1:48" ht="30" customHeight="1" x14ac:dyDescent="0.3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1:48" ht="30" customHeight="1" x14ac:dyDescent="0.3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</row>
    <row r="55" spans="1:48" ht="30" customHeight="1" x14ac:dyDescent="0.3">
      <c r="A55" s="57" t="s">
        <v>107</v>
      </c>
      <c r="B55" s="57"/>
      <c r="C55" s="57"/>
      <c r="D55" s="57"/>
      <c r="E55" s="57"/>
      <c r="F55" s="58"/>
      <c r="G55" s="57"/>
      <c r="H55" s="58"/>
      <c r="I55" s="57"/>
      <c r="J55" s="58"/>
      <c r="K55" s="57"/>
      <c r="L55" s="58">
        <f>SUM(L31:L54)</f>
        <v>0</v>
      </c>
      <c r="M55" s="57"/>
      <c r="N55" t="s">
        <v>177</v>
      </c>
    </row>
    <row r="56" spans="1:48" ht="30" customHeight="1" x14ac:dyDescent="0.3">
      <c r="A56" s="56" t="s">
        <v>428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60"/>
      <c r="O56" s="60"/>
      <c r="P56" s="60"/>
      <c r="Q56" s="59" t="s">
        <v>429</v>
      </c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</row>
    <row r="57" spans="1:48" ht="30" customHeight="1" x14ac:dyDescent="0.3">
      <c r="A57" s="56" t="s">
        <v>396</v>
      </c>
      <c r="B57" s="56" t="s">
        <v>430</v>
      </c>
      <c r="C57" s="56" t="s">
        <v>141</v>
      </c>
      <c r="D57" s="57">
        <v>401</v>
      </c>
      <c r="E57" s="58"/>
      <c r="F57" s="58"/>
      <c r="G57" s="58"/>
      <c r="H57" s="58"/>
      <c r="I57" s="58"/>
      <c r="J57" s="58"/>
      <c r="K57" s="58">
        <f t="shared" ref="K57:L75" si="2">TRUNC(E57+G57+I57, 0)</f>
        <v>0</v>
      </c>
      <c r="L57" s="58">
        <f t="shared" si="2"/>
        <v>0</v>
      </c>
      <c r="M57" s="56"/>
      <c r="N57" s="59" t="s">
        <v>431</v>
      </c>
      <c r="O57" s="59" t="s">
        <v>77</v>
      </c>
      <c r="P57" s="59" t="s">
        <v>77</v>
      </c>
      <c r="Q57" s="59" t="s">
        <v>429</v>
      </c>
      <c r="R57" s="59" t="s">
        <v>143</v>
      </c>
      <c r="S57" s="59" t="s">
        <v>144</v>
      </c>
      <c r="T57" s="59" t="s">
        <v>144</v>
      </c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59" t="s">
        <v>77</v>
      </c>
      <c r="AS57" s="59" t="s">
        <v>77</v>
      </c>
      <c r="AT57" s="60"/>
      <c r="AU57" s="59" t="s">
        <v>432</v>
      </c>
      <c r="AV57" s="60">
        <v>23</v>
      </c>
    </row>
    <row r="58" spans="1:48" ht="30" customHeight="1" x14ac:dyDescent="0.3">
      <c r="A58" s="56" t="s">
        <v>396</v>
      </c>
      <c r="B58" s="56" t="s">
        <v>433</v>
      </c>
      <c r="C58" s="56" t="s">
        <v>141</v>
      </c>
      <c r="D58" s="57">
        <v>71</v>
      </c>
      <c r="E58" s="58"/>
      <c r="F58" s="58"/>
      <c r="G58" s="58"/>
      <c r="H58" s="58"/>
      <c r="I58" s="58"/>
      <c r="J58" s="58"/>
      <c r="K58" s="58">
        <f t="shared" si="2"/>
        <v>0</v>
      </c>
      <c r="L58" s="58">
        <f t="shared" si="2"/>
        <v>0</v>
      </c>
      <c r="M58" s="56"/>
      <c r="N58" s="59" t="s">
        <v>434</v>
      </c>
      <c r="O58" s="59" t="s">
        <v>77</v>
      </c>
      <c r="P58" s="59" t="s">
        <v>77</v>
      </c>
      <c r="Q58" s="59" t="s">
        <v>429</v>
      </c>
      <c r="R58" s="59" t="s">
        <v>143</v>
      </c>
      <c r="S58" s="59" t="s">
        <v>144</v>
      </c>
      <c r="T58" s="59" t="s">
        <v>144</v>
      </c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59" t="s">
        <v>77</v>
      </c>
      <c r="AS58" s="59" t="s">
        <v>77</v>
      </c>
      <c r="AT58" s="60"/>
      <c r="AU58" s="59" t="s">
        <v>435</v>
      </c>
      <c r="AV58" s="60">
        <v>24</v>
      </c>
    </row>
    <row r="59" spans="1:48" ht="30" customHeight="1" x14ac:dyDescent="0.3">
      <c r="A59" s="56" t="s">
        <v>396</v>
      </c>
      <c r="B59" s="56" t="s">
        <v>397</v>
      </c>
      <c r="C59" s="56" t="s">
        <v>141</v>
      </c>
      <c r="D59" s="57">
        <v>805</v>
      </c>
      <c r="E59" s="58"/>
      <c r="F59" s="58"/>
      <c r="G59" s="58"/>
      <c r="H59" s="58"/>
      <c r="I59" s="58"/>
      <c r="J59" s="58"/>
      <c r="K59" s="58">
        <f t="shared" si="2"/>
        <v>0</v>
      </c>
      <c r="L59" s="58">
        <f t="shared" si="2"/>
        <v>0</v>
      </c>
      <c r="M59" s="56"/>
      <c r="N59" s="59" t="s">
        <v>398</v>
      </c>
      <c r="O59" s="59" t="s">
        <v>77</v>
      </c>
      <c r="P59" s="59" t="s">
        <v>77</v>
      </c>
      <c r="Q59" s="59" t="s">
        <v>429</v>
      </c>
      <c r="R59" s="59" t="s">
        <v>143</v>
      </c>
      <c r="S59" s="59" t="s">
        <v>144</v>
      </c>
      <c r="T59" s="59" t="s">
        <v>144</v>
      </c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59" t="s">
        <v>77</v>
      </c>
      <c r="AS59" s="59" t="s">
        <v>77</v>
      </c>
      <c r="AT59" s="60"/>
      <c r="AU59" s="59" t="s">
        <v>436</v>
      </c>
      <c r="AV59" s="60">
        <v>25</v>
      </c>
    </row>
    <row r="60" spans="1:48" ht="30" customHeight="1" x14ac:dyDescent="0.3">
      <c r="A60" s="56" t="s">
        <v>396</v>
      </c>
      <c r="B60" s="56" t="s">
        <v>400</v>
      </c>
      <c r="C60" s="56" t="s">
        <v>141</v>
      </c>
      <c r="D60" s="57">
        <v>171</v>
      </c>
      <c r="E60" s="58"/>
      <c r="F60" s="58"/>
      <c r="G60" s="58"/>
      <c r="H60" s="58"/>
      <c r="I60" s="58"/>
      <c r="J60" s="58"/>
      <c r="K60" s="58">
        <f t="shared" si="2"/>
        <v>0</v>
      </c>
      <c r="L60" s="58">
        <f t="shared" si="2"/>
        <v>0</v>
      </c>
      <c r="M60" s="56"/>
      <c r="N60" s="59" t="s">
        <v>401</v>
      </c>
      <c r="O60" s="59" t="s">
        <v>77</v>
      </c>
      <c r="P60" s="59" t="s">
        <v>77</v>
      </c>
      <c r="Q60" s="59" t="s">
        <v>429</v>
      </c>
      <c r="R60" s="59" t="s">
        <v>143</v>
      </c>
      <c r="S60" s="59" t="s">
        <v>144</v>
      </c>
      <c r="T60" s="59" t="s">
        <v>144</v>
      </c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59" t="s">
        <v>77</v>
      </c>
      <c r="AS60" s="59" t="s">
        <v>77</v>
      </c>
      <c r="AT60" s="60"/>
      <c r="AU60" s="59" t="s">
        <v>437</v>
      </c>
      <c r="AV60" s="60">
        <v>26</v>
      </c>
    </row>
    <row r="61" spans="1:48" ht="30" customHeight="1" x14ac:dyDescent="0.3">
      <c r="A61" s="56" t="s">
        <v>396</v>
      </c>
      <c r="B61" s="56" t="s">
        <v>403</v>
      </c>
      <c r="C61" s="56" t="s">
        <v>141</v>
      </c>
      <c r="D61" s="57">
        <v>150</v>
      </c>
      <c r="E61" s="58"/>
      <c r="F61" s="58"/>
      <c r="G61" s="58"/>
      <c r="H61" s="58"/>
      <c r="I61" s="58"/>
      <c r="J61" s="58"/>
      <c r="K61" s="58">
        <f t="shared" si="2"/>
        <v>0</v>
      </c>
      <c r="L61" s="58">
        <f t="shared" si="2"/>
        <v>0</v>
      </c>
      <c r="M61" s="56"/>
      <c r="N61" s="59" t="s">
        <v>404</v>
      </c>
      <c r="O61" s="59" t="s">
        <v>77</v>
      </c>
      <c r="P61" s="59" t="s">
        <v>77</v>
      </c>
      <c r="Q61" s="59" t="s">
        <v>429</v>
      </c>
      <c r="R61" s="59" t="s">
        <v>143</v>
      </c>
      <c r="S61" s="59" t="s">
        <v>144</v>
      </c>
      <c r="T61" s="59" t="s">
        <v>144</v>
      </c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59" t="s">
        <v>77</v>
      </c>
      <c r="AS61" s="59" t="s">
        <v>77</v>
      </c>
      <c r="AT61" s="60"/>
      <c r="AU61" s="59" t="s">
        <v>438</v>
      </c>
      <c r="AV61" s="60">
        <v>27</v>
      </c>
    </row>
    <row r="62" spans="1:48" ht="30" customHeight="1" x14ac:dyDescent="0.3">
      <c r="A62" s="56" t="s">
        <v>396</v>
      </c>
      <c r="B62" s="56" t="s">
        <v>406</v>
      </c>
      <c r="C62" s="56" t="s">
        <v>141</v>
      </c>
      <c r="D62" s="57">
        <v>107</v>
      </c>
      <c r="E62" s="58"/>
      <c r="F62" s="58"/>
      <c r="G62" s="58"/>
      <c r="H62" s="58"/>
      <c r="I62" s="58"/>
      <c r="J62" s="58"/>
      <c r="K62" s="58">
        <f t="shared" si="2"/>
        <v>0</v>
      </c>
      <c r="L62" s="58">
        <f t="shared" si="2"/>
        <v>0</v>
      </c>
      <c r="M62" s="56"/>
      <c r="N62" s="59" t="s">
        <v>407</v>
      </c>
      <c r="O62" s="59" t="s">
        <v>77</v>
      </c>
      <c r="P62" s="59" t="s">
        <v>77</v>
      </c>
      <c r="Q62" s="59" t="s">
        <v>429</v>
      </c>
      <c r="R62" s="59" t="s">
        <v>143</v>
      </c>
      <c r="S62" s="59" t="s">
        <v>144</v>
      </c>
      <c r="T62" s="59" t="s">
        <v>144</v>
      </c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59" t="s">
        <v>77</v>
      </c>
      <c r="AS62" s="59" t="s">
        <v>77</v>
      </c>
      <c r="AT62" s="60"/>
      <c r="AU62" s="59" t="s">
        <v>439</v>
      </c>
      <c r="AV62" s="60">
        <v>28</v>
      </c>
    </row>
    <row r="63" spans="1:48" ht="30" customHeight="1" x14ac:dyDescent="0.3">
      <c r="A63" s="56" t="s">
        <v>396</v>
      </c>
      <c r="B63" s="56" t="s">
        <v>409</v>
      </c>
      <c r="C63" s="56" t="s">
        <v>141</v>
      </c>
      <c r="D63" s="57">
        <v>60</v>
      </c>
      <c r="E63" s="58"/>
      <c r="F63" s="58"/>
      <c r="G63" s="58"/>
      <c r="H63" s="58"/>
      <c r="I63" s="58"/>
      <c r="J63" s="58"/>
      <c r="K63" s="58">
        <f t="shared" si="2"/>
        <v>0</v>
      </c>
      <c r="L63" s="58">
        <f t="shared" si="2"/>
        <v>0</v>
      </c>
      <c r="M63" s="56"/>
      <c r="N63" s="59" t="s">
        <v>410</v>
      </c>
      <c r="O63" s="59" t="s">
        <v>77</v>
      </c>
      <c r="P63" s="59" t="s">
        <v>77</v>
      </c>
      <c r="Q63" s="59" t="s">
        <v>429</v>
      </c>
      <c r="R63" s="59" t="s">
        <v>143</v>
      </c>
      <c r="S63" s="59" t="s">
        <v>144</v>
      </c>
      <c r="T63" s="59" t="s">
        <v>144</v>
      </c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59" t="s">
        <v>77</v>
      </c>
      <c r="AS63" s="59" t="s">
        <v>77</v>
      </c>
      <c r="AT63" s="60"/>
      <c r="AU63" s="59" t="s">
        <v>440</v>
      </c>
      <c r="AV63" s="60">
        <v>29</v>
      </c>
    </row>
    <row r="64" spans="1:48" ht="30" customHeight="1" x14ac:dyDescent="0.3">
      <c r="A64" s="56" t="s">
        <v>396</v>
      </c>
      <c r="B64" s="56" t="s">
        <v>412</v>
      </c>
      <c r="C64" s="56" t="s">
        <v>141</v>
      </c>
      <c r="D64" s="57">
        <v>36</v>
      </c>
      <c r="E64" s="58"/>
      <c r="F64" s="58"/>
      <c r="G64" s="58"/>
      <c r="H64" s="58"/>
      <c r="I64" s="58"/>
      <c r="J64" s="58"/>
      <c r="K64" s="58">
        <f t="shared" si="2"/>
        <v>0</v>
      </c>
      <c r="L64" s="58">
        <f t="shared" si="2"/>
        <v>0</v>
      </c>
      <c r="M64" s="56"/>
      <c r="N64" s="59" t="s">
        <v>413</v>
      </c>
      <c r="O64" s="59" t="s">
        <v>77</v>
      </c>
      <c r="P64" s="59" t="s">
        <v>77</v>
      </c>
      <c r="Q64" s="59" t="s">
        <v>429</v>
      </c>
      <c r="R64" s="59" t="s">
        <v>143</v>
      </c>
      <c r="S64" s="59" t="s">
        <v>144</v>
      </c>
      <c r="T64" s="59" t="s">
        <v>144</v>
      </c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59" t="s">
        <v>77</v>
      </c>
      <c r="AS64" s="59" t="s">
        <v>77</v>
      </c>
      <c r="AT64" s="60"/>
      <c r="AU64" s="59" t="s">
        <v>441</v>
      </c>
      <c r="AV64" s="60">
        <v>30</v>
      </c>
    </row>
    <row r="65" spans="1:48" ht="30" customHeight="1" x14ac:dyDescent="0.3">
      <c r="A65" s="56" t="s">
        <v>396</v>
      </c>
      <c r="B65" s="56" t="s">
        <v>415</v>
      </c>
      <c r="C65" s="56" t="s">
        <v>141</v>
      </c>
      <c r="D65" s="57">
        <v>125</v>
      </c>
      <c r="E65" s="58"/>
      <c r="F65" s="58"/>
      <c r="G65" s="58"/>
      <c r="H65" s="58"/>
      <c r="I65" s="58"/>
      <c r="J65" s="58"/>
      <c r="K65" s="58">
        <f t="shared" si="2"/>
        <v>0</v>
      </c>
      <c r="L65" s="58">
        <f t="shared" si="2"/>
        <v>0</v>
      </c>
      <c r="M65" s="56"/>
      <c r="N65" s="59" t="s">
        <v>416</v>
      </c>
      <c r="O65" s="59" t="s">
        <v>77</v>
      </c>
      <c r="P65" s="59" t="s">
        <v>77</v>
      </c>
      <c r="Q65" s="59" t="s">
        <v>429</v>
      </c>
      <c r="R65" s="59" t="s">
        <v>143</v>
      </c>
      <c r="S65" s="59" t="s">
        <v>144</v>
      </c>
      <c r="T65" s="59" t="s">
        <v>144</v>
      </c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59" t="s">
        <v>77</v>
      </c>
      <c r="AS65" s="59" t="s">
        <v>77</v>
      </c>
      <c r="AT65" s="60"/>
      <c r="AU65" s="59" t="s">
        <v>442</v>
      </c>
      <c r="AV65" s="60">
        <v>31</v>
      </c>
    </row>
    <row r="66" spans="1:48" ht="30" customHeight="1" x14ac:dyDescent="0.3">
      <c r="A66" s="56" t="s">
        <v>443</v>
      </c>
      <c r="B66" s="56" t="s">
        <v>444</v>
      </c>
      <c r="C66" s="56" t="s">
        <v>445</v>
      </c>
      <c r="D66" s="57">
        <v>2</v>
      </c>
      <c r="E66" s="58"/>
      <c r="F66" s="58"/>
      <c r="G66" s="58"/>
      <c r="H66" s="58"/>
      <c r="I66" s="58"/>
      <c r="J66" s="58"/>
      <c r="K66" s="58">
        <f t="shared" si="2"/>
        <v>0</v>
      </c>
      <c r="L66" s="58">
        <f t="shared" si="2"/>
        <v>0</v>
      </c>
      <c r="M66" s="56"/>
      <c r="N66" s="59" t="s">
        <v>446</v>
      </c>
      <c r="O66" s="59" t="s">
        <v>77</v>
      </c>
      <c r="P66" s="59" t="s">
        <v>77</v>
      </c>
      <c r="Q66" s="59" t="s">
        <v>429</v>
      </c>
      <c r="R66" s="59" t="s">
        <v>143</v>
      </c>
      <c r="S66" s="59" t="s">
        <v>144</v>
      </c>
      <c r="T66" s="59" t="s">
        <v>144</v>
      </c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59" t="s">
        <v>77</v>
      </c>
      <c r="AS66" s="59" t="s">
        <v>77</v>
      </c>
      <c r="AT66" s="60"/>
      <c r="AU66" s="59" t="s">
        <v>447</v>
      </c>
      <c r="AV66" s="60">
        <v>32</v>
      </c>
    </row>
    <row r="67" spans="1:48" ht="30" customHeight="1" x14ac:dyDescent="0.3">
      <c r="A67" s="56" t="s">
        <v>443</v>
      </c>
      <c r="B67" s="56" t="s">
        <v>448</v>
      </c>
      <c r="C67" s="56" t="s">
        <v>445</v>
      </c>
      <c r="D67" s="57">
        <v>5</v>
      </c>
      <c r="E67" s="58"/>
      <c r="F67" s="58"/>
      <c r="G67" s="58"/>
      <c r="H67" s="58"/>
      <c r="I67" s="58"/>
      <c r="J67" s="58"/>
      <c r="K67" s="58">
        <f t="shared" si="2"/>
        <v>0</v>
      </c>
      <c r="L67" s="58">
        <f t="shared" si="2"/>
        <v>0</v>
      </c>
      <c r="M67" s="56"/>
      <c r="N67" s="59" t="s">
        <v>449</v>
      </c>
      <c r="O67" s="59" t="s">
        <v>77</v>
      </c>
      <c r="P67" s="59" t="s">
        <v>77</v>
      </c>
      <c r="Q67" s="59" t="s">
        <v>429</v>
      </c>
      <c r="R67" s="59" t="s">
        <v>143</v>
      </c>
      <c r="S67" s="59" t="s">
        <v>144</v>
      </c>
      <c r="T67" s="59" t="s">
        <v>144</v>
      </c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59" t="s">
        <v>77</v>
      </c>
      <c r="AS67" s="59" t="s">
        <v>77</v>
      </c>
      <c r="AT67" s="60"/>
      <c r="AU67" s="59" t="s">
        <v>450</v>
      </c>
      <c r="AV67" s="60">
        <v>33</v>
      </c>
    </row>
    <row r="68" spans="1:48" ht="30" customHeight="1" x14ac:dyDescent="0.3">
      <c r="A68" s="56" t="s">
        <v>443</v>
      </c>
      <c r="B68" s="56" t="s">
        <v>451</v>
      </c>
      <c r="C68" s="56" t="s">
        <v>445</v>
      </c>
      <c r="D68" s="57">
        <v>1</v>
      </c>
      <c r="E68" s="58"/>
      <c r="F68" s="58"/>
      <c r="G68" s="58"/>
      <c r="H68" s="58"/>
      <c r="I68" s="58"/>
      <c r="J68" s="58"/>
      <c r="K68" s="58">
        <f t="shared" si="2"/>
        <v>0</v>
      </c>
      <c r="L68" s="58">
        <f t="shared" si="2"/>
        <v>0</v>
      </c>
      <c r="M68" s="56"/>
      <c r="N68" s="59" t="s">
        <v>452</v>
      </c>
      <c r="O68" s="59" t="s">
        <v>77</v>
      </c>
      <c r="P68" s="59" t="s">
        <v>77</v>
      </c>
      <c r="Q68" s="59" t="s">
        <v>429</v>
      </c>
      <c r="R68" s="59" t="s">
        <v>143</v>
      </c>
      <c r="S68" s="59" t="s">
        <v>144</v>
      </c>
      <c r="T68" s="59" t="s">
        <v>144</v>
      </c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59" t="s">
        <v>77</v>
      </c>
      <c r="AS68" s="59" t="s">
        <v>77</v>
      </c>
      <c r="AT68" s="60"/>
      <c r="AU68" s="59" t="s">
        <v>453</v>
      </c>
      <c r="AV68" s="60">
        <v>34</v>
      </c>
    </row>
    <row r="69" spans="1:48" ht="30" customHeight="1" x14ac:dyDescent="0.3">
      <c r="A69" s="56" t="s">
        <v>443</v>
      </c>
      <c r="B69" s="56" t="s">
        <v>454</v>
      </c>
      <c r="C69" s="56" t="s">
        <v>445</v>
      </c>
      <c r="D69" s="57">
        <v>15</v>
      </c>
      <c r="E69" s="58"/>
      <c r="F69" s="58"/>
      <c r="G69" s="58"/>
      <c r="H69" s="58"/>
      <c r="I69" s="58"/>
      <c r="J69" s="58"/>
      <c r="K69" s="58">
        <f t="shared" si="2"/>
        <v>0</v>
      </c>
      <c r="L69" s="58">
        <f t="shared" si="2"/>
        <v>0</v>
      </c>
      <c r="M69" s="56"/>
      <c r="N69" s="59" t="s">
        <v>455</v>
      </c>
      <c r="O69" s="59" t="s">
        <v>77</v>
      </c>
      <c r="P69" s="59" t="s">
        <v>77</v>
      </c>
      <c r="Q69" s="59" t="s">
        <v>429</v>
      </c>
      <c r="R69" s="59" t="s">
        <v>143</v>
      </c>
      <c r="S69" s="59" t="s">
        <v>144</v>
      </c>
      <c r="T69" s="59" t="s">
        <v>144</v>
      </c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59" t="s">
        <v>77</v>
      </c>
      <c r="AS69" s="59" t="s">
        <v>77</v>
      </c>
      <c r="AT69" s="60"/>
      <c r="AU69" s="59" t="s">
        <v>456</v>
      </c>
      <c r="AV69" s="60">
        <v>35</v>
      </c>
    </row>
    <row r="70" spans="1:48" ht="30" customHeight="1" x14ac:dyDescent="0.3">
      <c r="A70" s="56" t="s">
        <v>443</v>
      </c>
      <c r="B70" s="56" t="s">
        <v>457</v>
      </c>
      <c r="C70" s="56" t="s">
        <v>445</v>
      </c>
      <c r="D70" s="57">
        <v>28</v>
      </c>
      <c r="E70" s="58"/>
      <c r="F70" s="58"/>
      <c r="G70" s="58"/>
      <c r="H70" s="58"/>
      <c r="I70" s="58"/>
      <c r="J70" s="58"/>
      <c r="K70" s="58">
        <f t="shared" si="2"/>
        <v>0</v>
      </c>
      <c r="L70" s="58">
        <f t="shared" si="2"/>
        <v>0</v>
      </c>
      <c r="M70" s="56"/>
      <c r="N70" s="59" t="s">
        <v>458</v>
      </c>
      <c r="O70" s="59" t="s">
        <v>77</v>
      </c>
      <c r="P70" s="59" t="s">
        <v>77</v>
      </c>
      <c r="Q70" s="59" t="s">
        <v>429</v>
      </c>
      <c r="R70" s="59" t="s">
        <v>143</v>
      </c>
      <c r="S70" s="59" t="s">
        <v>144</v>
      </c>
      <c r="T70" s="59" t="s">
        <v>144</v>
      </c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59" t="s">
        <v>77</v>
      </c>
      <c r="AS70" s="59" t="s">
        <v>77</v>
      </c>
      <c r="AT70" s="60"/>
      <c r="AU70" s="59" t="s">
        <v>459</v>
      </c>
      <c r="AV70" s="60">
        <v>36</v>
      </c>
    </row>
    <row r="71" spans="1:48" ht="30" customHeight="1" x14ac:dyDescent="0.3">
      <c r="A71" s="56" t="s">
        <v>443</v>
      </c>
      <c r="B71" s="56" t="s">
        <v>460</v>
      </c>
      <c r="C71" s="56" t="s">
        <v>445</v>
      </c>
      <c r="D71" s="57">
        <v>52</v>
      </c>
      <c r="E71" s="58"/>
      <c r="F71" s="58"/>
      <c r="G71" s="58"/>
      <c r="H71" s="58"/>
      <c r="I71" s="58"/>
      <c r="J71" s="58"/>
      <c r="K71" s="58">
        <f t="shared" si="2"/>
        <v>0</v>
      </c>
      <c r="L71" s="58">
        <f t="shared" si="2"/>
        <v>0</v>
      </c>
      <c r="M71" s="56"/>
      <c r="N71" s="59" t="s">
        <v>461</v>
      </c>
      <c r="O71" s="59" t="s">
        <v>77</v>
      </c>
      <c r="P71" s="59" t="s">
        <v>77</v>
      </c>
      <c r="Q71" s="59" t="s">
        <v>429</v>
      </c>
      <c r="R71" s="59" t="s">
        <v>143</v>
      </c>
      <c r="S71" s="59" t="s">
        <v>144</v>
      </c>
      <c r="T71" s="59" t="s">
        <v>144</v>
      </c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59" t="s">
        <v>77</v>
      </c>
      <c r="AS71" s="59" t="s">
        <v>77</v>
      </c>
      <c r="AT71" s="60"/>
      <c r="AU71" s="59" t="s">
        <v>462</v>
      </c>
      <c r="AV71" s="60">
        <v>37</v>
      </c>
    </row>
    <row r="72" spans="1:48" ht="30" customHeight="1" x14ac:dyDescent="0.3">
      <c r="A72" s="56" t="s">
        <v>443</v>
      </c>
      <c r="B72" s="56" t="s">
        <v>463</v>
      </c>
      <c r="C72" s="56" t="s">
        <v>445</v>
      </c>
      <c r="D72" s="57">
        <v>5</v>
      </c>
      <c r="E72" s="58"/>
      <c r="F72" s="58"/>
      <c r="G72" s="58"/>
      <c r="H72" s="58"/>
      <c r="I72" s="58"/>
      <c r="J72" s="58"/>
      <c r="K72" s="58">
        <f t="shared" si="2"/>
        <v>0</v>
      </c>
      <c r="L72" s="58">
        <f t="shared" si="2"/>
        <v>0</v>
      </c>
      <c r="M72" s="56"/>
      <c r="N72" s="59" t="s">
        <v>464</v>
      </c>
      <c r="O72" s="59" t="s">
        <v>77</v>
      </c>
      <c r="P72" s="59" t="s">
        <v>77</v>
      </c>
      <c r="Q72" s="59" t="s">
        <v>429</v>
      </c>
      <c r="R72" s="59" t="s">
        <v>143</v>
      </c>
      <c r="S72" s="59" t="s">
        <v>144</v>
      </c>
      <c r="T72" s="59" t="s">
        <v>144</v>
      </c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59" t="s">
        <v>77</v>
      </c>
      <c r="AS72" s="59" t="s">
        <v>77</v>
      </c>
      <c r="AT72" s="60"/>
      <c r="AU72" s="59" t="s">
        <v>465</v>
      </c>
      <c r="AV72" s="60">
        <v>38</v>
      </c>
    </row>
    <row r="73" spans="1:48" ht="30" customHeight="1" x14ac:dyDescent="0.3">
      <c r="A73" s="56" t="s">
        <v>443</v>
      </c>
      <c r="B73" s="56" t="s">
        <v>466</v>
      </c>
      <c r="C73" s="56" t="s">
        <v>445</v>
      </c>
      <c r="D73" s="57">
        <v>12</v>
      </c>
      <c r="E73" s="58"/>
      <c r="F73" s="58"/>
      <c r="G73" s="58"/>
      <c r="H73" s="58"/>
      <c r="I73" s="58"/>
      <c r="J73" s="58"/>
      <c r="K73" s="58">
        <f t="shared" si="2"/>
        <v>0</v>
      </c>
      <c r="L73" s="58">
        <f t="shared" si="2"/>
        <v>0</v>
      </c>
      <c r="M73" s="56"/>
      <c r="N73" s="59" t="s">
        <v>467</v>
      </c>
      <c r="O73" s="59" t="s">
        <v>77</v>
      </c>
      <c r="P73" s="59" t="s">
        <v>77</v>
      </c>
      <c r="Q73" s="59" t="s">
        <v>429</v>
      </c>
      <c r="R73" s="59" t="s">
        <v>143</v>
      </c>
      <c r="S73" s="59" t="s">
        <v>144</v>
      </c>
      <c r="T73" s="59" t="s">
        <v>144</v>
      </c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59" t="s">
        <v>77</v>
      </c>
      <c r="AS73" s="59" t="s">
        <v>77</v>
      </c>
      <c r="AT73" s="60"/>
      <c r="AU73" s="59" t="s">
        <v>468</v>
      </c>
      <c r="AV73" s="60">
        <v>39</v>
      </c>
    </row>
    <row r="74" spans="1:48" ht="30" customHeight="1" x14ac:dyDescent="0.3">
      <c r="A74" s="56" t="s">
        <v>443</v>
      </c>
      <c r="B74" s="56" t="s">
        <v>469</v>
      </c>
      <c r="C74" s="56" t="s">
        <v>445</v>
      </c>
      <c r="D74" s="57">
        <v>24</v>
      </c>
      <c r="E74" s="58"/>
      <c r="F74" s="58"/>
      <c r="G74" s="58"/>
      <c r="H74" s="58"/>
      <c r="I74" s="58"/>
      <c r="J74" s="58"/>
      <c r="K74" s="58">
        <f t="shared" si="2"/>
        <v>0</v>
      </c>
      <c r="L74" s="58">
        <f t="shared" si="2"/>
        <v>0</v>
      </c>
      <c r="M74" s="56"/>
      <c r="N74" s="59" t="s">
        <v>470</v>
      </c>
      <c r="O74" s="59" t="s">
        <v>77</v>
      </c>
      <c r="P74" s="59" t="s">
        <v>77</v>
      </c>
      <c r="Q74" s="59" t="s">
        <v>429</v>
      </c>
      <c r="R74" s="59" t="s">
        <v>143</v>
      </c>
      <c r="S74" s="59" t="s">
        <v>144</v>
      </c>
      <c r="T74" s="59" t="s">
        <v>144</v>
      </c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59" t="s">
        <v>77</v>
      </c>
      <c r="AS74" s="59" t="s">
        <v>77</v>
      </c>
      <c r="AT74" s="60"/>
      <c r="AU74" s="59" t="s">
        <v>471</v>
      </c>
      <c r="AV74" s="60">
        <v>40</v>
      </c>
    </row>
    <row r="75" spans="1:48" ht="30" customHeight="1" x14ac:dyDescent="0.3">
      <c r="A75" s="56" t="s">
        <v>443</v>
      </c>
      <c r="B75" s="56" t="s">
        <v>472</v>
      </c>
      <c r="C75" s="56" t="s">
        <v>445</v>
      </c>
      <c r="D75" s="57">
        <v>2</v>
      </c>
      <c r="E75" s="58"/>
      <c r="F75" s="58"/>
      <c r="G75" s="58"/>
      <c r="H75" s="58"/>
      <c r="I75" s="58"/>
      <c r="J75" s="58"/>
      <c r="K75" s="58">
        <f t="shared" si="2"/>
        <v>0</v>
      </c>
      <c r="L75" s="58">
        <f t="shared" si="2"/>
        <v>0</v>
      </c>
      <c r="M75" s="56"/>
      <c r="N75" s="59" t="s">
        <v>473</v>
      </c>
      <c r="O75" s="59" t="s">
        <v>77</v>
      </c>
      <c r="P75" s="59" t="s">
        <v>77</v>
      </c>
      <c r="Q75" s="59" t="s">
        <v>429</v>
      </c>
      <c r="R75" s="59" t="s">
        <v>143</v>
      </c>
      <c r="S75" s="59" t="s">
        <v>144</v>
      </c>
      <c r="T75" s="59" t="s">
        <v>144</v>
      </c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59" t="s">
        <v>77</v>
      </c>
      <c r="AS75" s="59" t="s">
        <v>77</v>
      </c>
      <c r="AT75" s="60"/>
      <c r="AU75" s="59" t="s">
        <v>474</v>
      </c>
      <c r="AV75" s="60">
        <v>41</v>
      </c>
    </row>
    <row r="76" spans="1:48" ht="30" customHeight="1" x14ac:dyDescent="0.3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</row>
    <row r="77" spans="1:48" ht="30" customHeight="1" x14ac:dyDescent="0.3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</row>
    <row r="78" spans="1:48" ht="30" customHeight="1" x14ac:dyDescent="0.3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</row>
    <row r="79" spans="1:48" ht="30" customHeight="1" x14ac:dyDescent="0.3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</row>
    <row r="80" spans="1:48" ht="30" customHeight="1" x14ac:dyDescent="0.3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</row>
    <row r="81" spans="1:48" ht="30" customHeight="1" x14ac:dyDescent="0.3">
      <c r="A81" s="57" t="s">
        <v>107</v>
      </c>
      <c r="B81" s="57"/>
      <c r="C81" s="57"/>
      <c r="D81" s="57"/>
      <c r="E81" s="57"/>
      <c r="F81" s="58"/>
      <c r="G81" s="57"/>
      <c r="H81" s="58"/>
      <c r="I81" s="57"/>
      <c r="J81" s="58"/>
      <c r="K81" s="57"/>
      <c r="L81" s="58">
        <f>SUM(L57:L80)</f>
        <v>0</v>
      </c>
      <c r="M81" s="57"/>
      <c r="N81" t="s">
        <v>177</v>
      </c>
    </row>
    <row r="82" spans="1:48" ht="30" customHeight="1" x14ac:dyDescent="0.3">
      <c r="A82" s="56" t="s">
        <v>475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60"/>
      <c r="O82" s="60"/>
      <c r="P82" s="60"/>
      <c r="Q82" s="59" t="s">
        <v>476</v>
      </c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</row>
    <row r="83" spans="1:48" ht="30" customHeight="1" x14ac:dyDescent="0.3">
      <c r="A83" s="56" t="s">
        <v>477</v>
      </c>
      <c r="B83" s="56" t="s">
        <v>409</v>
      </c>
      <c r="C83" s="56" t="s">
        <v>160</v>
      </c>
      <c r="D83" s="57">
        <v>1</v>
      </c>
      <c r="E83" s="58"/>
      <c r="F83" s="58"/>
      <c r="G83" s="58"/>
      <c r="H83" s="58"/>
      <c r="I83" s="58"/>
      <c r="J83" s="58"/>
      <c r="K83" s="58">
        <f t="shared" ref="K83:L92" si="3">TRUNC(E83+G83+I83, 0)</f>
        <v>0</v>
      </c>
      <c r="L83" s="58">
        <f t="shared" si="3"/>
        <v>0</v>
      </c>
      <c r="M83" s="56"/>
      <c r="N83" s="59" t="s">
        <v>478</v>
      </c>
      <c r="O83" s="59" t="s">
        <v>77</v>
      </c>
      <c r="P83" s="59" t="s">
        <v>77</v>
      </c>
      <c r="Q83" s="59" t="s">
        <v>476</v>
      </c>
      <c r="R83" s="59" t="s">
        <v>143</v>
      </c>
      <c r="S83" s="59" t="s">
        <v>144</v>
      </c>
      <c r="T83" s="59" t="s">
        <v>144</v>
      </c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59" t="s">
        <v>77</v>
      </c>
      <c r="AS83" s="59" t="s">
        <v>77</v>
      </c>
      <c r="AT83" s="60"/>
      <c r="AU83" s="59" t="s">
        <v>479</v>
      </c>
      <c r="AV83" s="60">
        <v>49</v>
      </c>
    </row>
    <row r="84" spans="1:48" ht="30" customHeight="1" x14ac:dyDescent="0.3">
      <c r="A84" s="56" t="s">
        <v>480</v>
      </c>
      <c r="B84" s="56" t="s">
        <v>481</v>
      </c>
      <c r="C84" s="56" t="s">
        <v>227</v>
      </c>
      <c r="D84" s="57">
        <v>1</v>
      </c>
      <c r="E84" s="58"/>
      <c r="F84" s="58"/>
      <c r="G84" s="58"/>
      <c r="H84" s="58"/>
      <c r="I84" s="58"/>
      <c r="J84" s="58"/>
      <c r="K84" s="58">
        <f t="shared" si="3"/>
        <v>0</v>
      </c>
      <c r="L84" s="58">
        <f t="shared" si="3"/>
        <v>0</v>
      </c>
      <c r="M84" s="56"/>
      <c r="N84" s="59" t="s">
        <v>482</v>
      </c>
      <c r="O84" s="59" t="s">
        <v>77</v>
      </c>
      <c r="P84" s="59" t="s">
        <v>77</v>
      </c>
      <c r="Q84" s="59" t="s">
        <v>476</v>
      </c>
      <c r="R84" s="59" t="s">
        <v>144</v>
      </c>
      <c r="S84" s="59" t="s">
        <v>144</v>
      </c>
      <c r="T84" s="59" t="s">
        <v>143</v>
      </c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59" t="s">
        <v>77</v>
      </c>
      <c r="AS84" s="59" t="s">
        <v>77</v>
      </c>
      <c r="AT84" s="60"/>
      <c r="AU84" s="59" t="s">
        <v>483</v>
      </c>
      <c r="AV84" s="60">
        <v>50</v>
      </c>
    </row>
    <row r="85" spans="1:48" ht="30" customHeight="1" x14ac:dyDescent="0.3">
      <c r="A85" s="56" t="s">
        <v>421</v>
      </c>
      <c r="B85" s="56" t="s">
        <v>430</v>
      </c>
      <c r="C85" s="56" t="s">
        <v>141</v>
      </c>
      <c r="D85" s="57">
        <v>74</v>
      </c>
      <c r="E85" s="58"/>
      <c r="F85" s="58"/>
      <c r="G85" s="58"/>
      <c r="H85" s="58"/>
      <c r="I85" s="58"/>
      <c r="J85" s="58"/>
      <c r="K85" s="58">
        <f t="shared" si="3"/>
        <v>0</v>
      </c>
      <c r="L85" s="58">
        <f t="shared" si="3"/>
        <v>0</v>
      </c>
      <c r="M85" s="56"/>
      <c r="N85" s="59" t="s">
        <v>484</v>
      </c>
      <c r="O85" s="59" t="s">
        <v>77</v>
      </c>
      <c r="P85" s="59" t="s">
        <v>77</v>
      </c>
      <c r="Q85" s="59" t="s">
        <v>476</v>
      </c>
      <c r="R85" s="59" t="s">
        <v>143</v>
      </c>
      <c r="S85" s="59" t="s">
        <v>144</v>
      </c>
      <c r="T85" s="59" t="s">
        <v>144</v>
      </c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59" t="s">
        <v>77</v>
      </c>
      <c r="AS85" s="59" t="s">
        <v>77</v>
      </c>
      <c r="AT85" s="60"/>
      <c r="AU85" s="59" t="s">
        <v>485</v>
      </c>
      <c r="AV85" s="60">
        <v>51</v>
      </c>
    </row>
    <row r="86" spans="1:48" ht="30" customHeight="1" x14ac:dyDescent="0.3">
      <c r="A86" s="56" t="s">
        <v>421</v>
      </c>
      <c r="B86" s="56" t="s">
        <v>433</v>
      </c>
      <c r="C86" s="56" t="s">
        <v>141</v>
      </c>
      <c r="D86" s="57">
        <v>511</v>
      </c>
      <c r="E86" s="58"/>
      <c r="F86" s="58"/>
      <c r="G86" s="58"/>
      <c r="H86" s="58"/>
      <c r="I86" s="58"/>
      <c r="J86" s="58"/>
      <c r="K86" s="58">
        <f t="shared" si="3"/>
        <v>0</v>
      </c>
      <c r="L86" s="58">
        <f t="shared" si="3"/>
        <v>0</v>
      </c>
      <c r="M86" s="56"/>
      <c r="N86" s="59" t="s">
        <v>486</v>
      </c>
      <c r="O86" s="59" t="s">
        <v>77</v>
      </c>
      <c r="P86" s="59" t="s">
        <v>77</v>
      </c>
      <c r="Q86" s="59" t="s">
        <v>476</v>
      </c>
      <c r="R86" s="59" t="s">
        <v>143</v>
      </c>
      <c r="S86" s="59" t="s">
        <v>144</v>
      </c>
      <c r="T86" s="59" t="s">
        <v>144</v>
      </c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59" t="s">
        <v>77</v>
      </c>
      <c r="AS86" s="59" t="s">
        <v>77</v>
      </c>
      <c r="AT86" s="60"/>
      <c r="AU86" s="59" t="s">
        <v>487</v>
      </c>
      <c r="AV86" s="60">
        <v>52</v>
      </c>
    </row>
    <row r="87" spans="1:48" ht="30" customHeight="1" x14ac:dyDescent="0.3">
      <c r="A87" s="56" t="s">
        <v>421</v>
      </c>
      <c r="B87" s="56" t="s">
        <v>397</v>
      </c>
      <c r="C87" s="56" t="s">
        <v>141</v>
      </c>
      <c r="D87" s="57">
        <v>432</v>
      </c>
      <c r="E87" s="58"/>
      <c r="F87" s="58"/>
      <c r="G87" s="58"/>
      <c r="H87" s="58"/>
      <c r="I87" s="58"/>
      <c r="J87" s="58"/>
      <c r="K87" s="58">
        <f t="shared" si="3"/>
        <v>0</v>
      </c>
      <c r="L87" s="58">
        <f t="shared" si="3"/>
        <v>0</v>
      </c>
      <c r="M87" s="56"/>
      <c r="N87" s="59" t="s">
        <v>488</v>
      </c>
      <c r="O87" s="59" t="s">
        <v>77</v>
      </c>
      <c r="P87" s="59" t="s">
        <v>77</v>
      </c>
      <c r="Q87" s="59" t="s">
        <v>476</v>
      </c>
      <c r="R87" s="59" t="s">
        <v>143</v>
      </c>
      <c r="S87" s="59" t="s">
        <v>144</v>
      </c>
      <c r="T87" s="59" t="s">
        <v>144</v>
      </c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59" t="s">
        <v>77</v>
      </c>
      <c r="AS87" s="59" t="s">
        <v>77</v>
      </c>
      <c r="AT87" s="60"/>
      <c r="AU87" s="59" t="s">
        <v>489</v>
      </c>
      <c r="AV87" s="60">
        <v>53</v>
      </c>
    </row>
    <row r="88" spans="1:48" ht="30" customHeight="1" x14ac:dyDescent="0.3">
      <c r="A88" s="56" t="s">
        <v>421</v>
      </c>
      <c r="B88" s="56" t="s">
        <v>400</v>
      </c>
      <c r="C88" s="56" t="s">
        <v>141</v>
      </c>
      <c r="D88" s="57">
        <v>54</v>
      </c>
      <c r="E88" s="58"/>
      <c r="F88" s="58"/>
      <c r="G88" s="58"/>
      <c r="H88" s="58"/>
      <c r="I88" s="58"/>
      <c r="J88" s="58"/>
      <c r="K88" s="58">
        <f t="shared" si="3"/>
        <v>0</v>
      </c>
      <c r="L88" s="58">
        <f t="shared" si="3"/>
        <v>0</v>
      </c>
      <c r="M88" s="56"/>
      <c r="N88" s="59" t="s">
        <v>490</v>
      </c>
      <c r="O88" s="59" t="s">
        <v>77</v>
      </c>
      <c r="P88" s="59" t="s">
        <v>77</v>
      </c>
      <c r="Q88" s="59" t="s">
        <v>476</v>
      </c>
      <c r="R88" s="59" t="s">
        <v>143</v>
      </c>
      <c r="S88" s="59" t="s">
        <v>144</v>
      </c>
      <c r="T88" s="59" t="s">
        <v>144</v>
      </c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59" t="s">
        <v>77</v>
      </c>
      <c r="AS88" s="59" t="s">
        <v>77</v>
      </c>
      <c r="AT88" s="60"/>
      <c r="AU88" s="59" t="s">
        <v>491</v>
      </c>
      <c r="AV88" s="60">
        <v>54</v>
      </c>
    </row>
    <row r="89" spans="1:48" ht="30" customHeight="1" x14ac:dyDescent="0.3">
      <c r="A89" s="56" t="s">
        <v>421</v>
      </c>
      <c r="B89" s="56" t="s">
        <v>403</v>
      </c>
      <c r="C89" s="56" t="s">
        <v>141</v>
      </c>
      <c r="D89" s="57">
        <v>41</v>
      </c>
      <c r="E89" s="58"/>
      <c r="F89" s="58"/>
      <c r="G89" s="58"/>
      <c r="H89" s="58"/>
      <c r="I89" s="58"/>
      <c r="J89" s="58"/>
      <c r="K89" s="58">
        <f t="shared" si="3"/>
        <v>0</v>
      </c>
      <c r="L89" s="58">
        <f t="shared" si="3"/>
        <v>0</v>
      </c>
      <c r="M89" s="56"/>
      <c r="N89" s="59" t="s">
        <v>422</v>
      </c>
      <c r="O89" s="59" t="s">
        <v>77</v>
      </c>
      <c r="P89" s="59" t="s">
        <v>77</v>
      </c>
      <c r="Q89" s="59" t="s">
        <v>476</v>
      </c>
      <c r="R89" s="59" t="s">
        <v>143</v>
      </c>
      <c r="S89" s="59" t="s">
        <v>144</v>
      </c>
      <c r="T89" s="59" t="s">
        <v>144</v>
      </c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59" t="s">
        <v>77</v>
      </c>
      <c r="AS89" s="59" t="s">
        <v>77</v>
      </c>
      <c r="AT89" s="60"/>
      <c r="AU89" s="59" t="s">
        <v>492</v>
      </c>
      <c r="AV89" s="60">
        <v>55</v>
      </c>
    </row>
    <row r="90" spans="1:48" ht="30" customHeight="1" x14ac:dyDescent="0.3">
      <c r="A90" s="56" t="s">
        <v>421</v>
      </c>
      <c r="B90" s="56" t="s">
        <v>406</v>
      </c>
      <c r="C90" s="56" t="s">
        <v>141</v>
      </c>
      <c r="D90" s="57">
        <v>58</v>
      </c>
      <c r="E90" s="58"/>
      <c r="F90" s="58"/>
      <c r="G90" s="58"/>
      <c r="H90" s="58"/>
      <c r="I90" s="58"/>
      <c r="J90" s="58"/>
      <c r="K90" s="58">
        <f t="shared" si="3"/>
        <v>0</v>
      </c>
      <c r="L90" s="58">
        <f t="shared" si="3"/>
        <v>0</v>
      </c>
      <c r="M90" s="56"/>
      <c r="N90" s="59" t="s">
        <v>493</v>
      </c>
      <c r="O90" s="59" t="s">
        <v>77</v>
      </c>
      <c r="P90" s="59" t="s">
        <v>77</v>
      </c>
      <c r="Q90" s="59" t="s">
        <v>476</v>
      </c>
      <c r="R90" s="59" t="s">
        <v>143</v>
      </c>
      <c r="S90" s="59" t="s">
        <v>144</v>
      </c>
      <c r="T90" s="59" t="s">
        <v>144</v>
      </c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59" t="s">
        <v>77</v>
      </c>
      <c r="AS90" s="59" t="s">
        <v>77</v>
      </c>
      <c r="AT90" s="60"/>
      <c r="AU90" s="59" t="s">
        <v>494</v>
      </c>
      <c r="AV90" s="60">
        <v>56</v>
      </c>
    </row>
    <row r="91" spans="1:48" ht="30" customHeight="1" x14ac:dyDescent="0.3">
      <c r="A91" s="56" t="s">
        <v>421</v>
      </c>
      <c r="B91" s="56" t="s">
        <v>409</v>
      </c>
      <c r="C91" s="56" t="s">
        <v>141</v>
      </c>
      <c r="D91" s="57">
        <v>64</v>
      </c>
      <c r="E91" s="58"/>
      <c r="F91" s="58"/>
      <c r="G91" s="58"/>
      <c r="H91" s="58"/>
      <c r="I91" s="58"/>
      <c r="J91" s="58"/>
      <c r="K91" s="58">
        <f t="shared" si="3"/>
        <v>0</v>
      </c>
      <c r="L91" s="58">
        <f t="shared" si="3"/>
        <v>0</v>
      </c>
      <c r="M91" s="56"/>
      <c r="N91" s="59" t="s">
        <v>424</v>
      </c>
      <c r="O91" s="59" t="s">
        <v>77</v>
      </c>
      <c r="P91" s="59" t="s">
        <v>77</v>
      </c>
      <c r="Q91" s="59" t="s">
        <v>476</v>
      </c>
      <c r="R91" s="59" t="s">
        <v>143</v>
      </c>
      <c r="S91" s="59" t="s">
        <v>144</v>
      </c>
      <c r="T91" s="59" t="s">
        <v>144</v>
      </c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59" t="s">
        <v>77</v>
      </c>
      <c r="AS91" s="59" t="s">
        <v>77</v>
      </c>
      <c r="AT91" s="60"/>
      <c r="AU91" s="59" t="s">
        <v>495</v>
      </c>
      <c r="AV91" s="60">
        <v>57</v>
      </c>
    </row>
    <row r="92" spans="1:48" ht="30" customHeight="1" x14ac:dyDescent="0.3">
      <c r="A92" s="56" t="s">
        <v>421</v>
      </c>
      <c r="B92" s="56" t="s">
        <v>412</v>
      </c>
      <c r="C92" s="56" t="s">
        <v>141</v>
      </c>
      <c r="D92" s="57">
        <v>4</v>
      </c>
      <c r="E92" s="58"/>
      <c r="F92" s="58"/>
      <c r="G92" s="58"/>
      <c r="H92" s="58"/>
      <c r="I92" s="58"/>
      <c r="J92" s="58"/>
      <c r="K92" s="58">
        <f t="shared" si="3"/>
        <v>0</v>
      </c>
      <c r="L92" s="58">
        <f t="shared" si="3"/>
        <v>0</v>
      </c>
      <c r="M92" s="56"/>
      <c r="N92" s="59" t="s">
        <v>426</v>
      </c>
      <c r="O92" s="59" t="s">
        <v>77</v>
      </c>
      <c r="P92" s="59" t="s">
        <v>77</v>
      </c>
      <c r="Q92" s="59" t="s">
        <v>476</v>
      </c>
      <c r="R92" s="59" t="s">
        <v>143</v>
      </c>
      <c r="S92" s="59" t="s">
        <v>144</v>
      </c>
      <c r="T92" s="59" t="s">
        <v>144</v>
      </c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59" t="s">
        <v>77</v>
      </c>
      <c r="AS92" s="59" t="s">
        <v>77</v>
      </c>
      <c r="AT92" s="60"/>
      <c r="AU92" s="59" t="s">
        <v>496</v>
      </c>
      <c r="AV92" s="60">
        <v>58</v>
      </c>
    </row>
    <row r="93" spans="1:48" ht="30" customHeight="1" x14ac:dyDescent="0.3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</row>
    <row r="94" spans="1:48" ht="30" customHeight="1" x14ac:dyDescent="0.3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</row>
    <row r="95" spans="1:48" ht="30" customHeight="1" x14ac:dyDescent="0.3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</row>
    <row r="96" spans="1:48" ht="30" customHeight="1" x14ac:dyDescent="0.3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</row>
    <row r="97" spans="1:48" ht="30" customHeight="1" x14ac:dyDescent="0.3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</row>
    <row r="98" spans="1:48" ht="30" customHeight="1" x14ac:dyDescent="0.3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</row>
    <row r="99" spans="1:48" ht="30" customHeight="1" x14ac:dyDescent="0.3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</row>
    <row r="100" spans="1:48" ht="30" customHeight="1" x14ac:dyDescent="0.3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</row>
    <row r="101" spans="1:48" ht="30" customHeight="1" x14ac:dyDescent="0.3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</row>
    <row r="102" spans="1:48" ht="30" customHeight="1" x14ac:dyDescent="0.3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</row>
    <row r="103" spans="1:48" ht="30" customHeight="1" x14ac:dyDescent="0.3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</row>
    <row r="104" spans="1:48" ht="30" customHeight="1" x14ac:dyDescent="0.3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</row>
    <row r="105" spans="1:48" ht="30" customHeight="1" x14ac:dyDescent="0.3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</row>
    <row r="106" spans="1:48" ht="30" customHeight="1" x14ac:dyDescent="0.3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</row>
    <row r="107" spans="1:48" ht="30" customHeight="1" x14ac:dyDescent="0.3">
      <c r="A107" s="57" t="s">
        <v>107</v>
      </c>
      <c r="B107" s="57"/>
      <c r="C107" s="57"/>
      <c r="D107" s="57"/>
      <c r="E107" s="57"/>
      <c r="F107" s="58"/>
      <c r="G107" s="57"/>
      <c r="H107" s="58"/>
      <c r="I107" s="57"/>
      <c r="J107" s="58"/>
      <c r="K107" s="57"/>
      <c r="L107" s="58">
        <f>SUM(L83:L106)</f>
        <v>0</v>
      </c>
      <c r="M107" s="57"/>
      <c r="N107" t="s">
        <v>177</v>
      </c>
    </row>
    <row r="108" spans="1:48" ht="30" customHeight="1" x14ac:dyDescent="0.3">
      <c r="A108" s="56" t="s">
        <v>497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60"/>
      <c r="O108" s="60"/>
      <c r="P108" s="60"/>
      <c r="Q108" s="59" t="s">
        <v>498</v>
      </c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</row>
    <row r="109" spans="1:48" ht="30" customHeight="1" x14ac:dyDescent="0.3">
      <c r="A109" s="56" t="s">
        <v>499</v>
      </c>
      <c r="B109" s="56" t="s">
        <v>406</v>
      </c>
      <c r="C109" s="56" t="s">
        <v>141</v>
      </c>
      <c r="D109" s="57">
        <v>270</v>
      </c>
      <c r="E109" s="58"/>
      <c r="F109" s="58"/>
      <c r="G109" s="58"/>
      <c r="H109" s="58"/>
      <c r="I109" s="58"/>
      <c r="J109" s="58"/>
      <c r="K109" s="58">
        <f t="shared" ref="K109:L114" si="4">TRUNC(E109+G109+I109, 0)</f>
        <v>0</v>
      </c>
      <c r="L109" s="58">
        <f t="shared" si="4"/>
        <v>0</v>
      </c>
      <c r="M109" s="56"/>
      <c r="N109" s="59" t="s">
        <v>500</v>
      </c>
      <c r="O109" s="59" t="s">
        <v>77</v>
      </c>
      <c r="P109" s="59" t="s">
        <v>77</v>
      </c>
      <c r="Q109" s="59" t="s">
        <v>498</v>
      </c>
      <c r="R109" s="59" t="s">
        <v>143</v>
      </c>
      <c r="S109" s="59" t="s">
        <v>144</v>
      </c>
      <c r="T109" s="59" t="s">
        <v>144</v>
      </c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59" t="s">
        <v>77</v>
      </c>
      <c r="AS109" s="59" t="s">
        <v>77</v>
      </c>
      <c r="AT109" s="60"/>
      <c r="AU109" s="59" t="s">
        <v>501</v>
      </c>
      <c r="AV109" s="60">
        <v>60</v>
      </c>
    </row>
    <row r="110" spans="1:48" ht="30" customHeight="1" x14ac:dyDescent="0.3">
      <c r="A110" s="56" t="s">
        <v>499</v>
      </c>
      <c r="B110" s="56" t="s">
        <v>502</v>
      </c>
      <c r="C110" s="56" t="s">
        <v>141</v>
      </c>
      <c r="D110" s="57">
        <v>119</v>
      </c>
      <c r="E110" s="58"/>
      <c r="F110" s="58"/>
      <c r="G110" s="58"/>
      <c r="H110" s="58"/>
      <c r="I110" s="58"/>
      <c r="J110" s="58"/>
      <c r="K110" s="58">
        <f t="shared" si="4"/>
        <v>0</v>
      </c>
      <c r="L110" s="58">
        <f t="shared" si="4"/>
        <v>0</v>
      </c>
      <c r="M110" s="56"/>
      <c r="N110" s="59" t="s">
        <v>503</v>
      </c>
      <c r="O110" s="59" t="s">
        <v>77</v>
      </c>
      <c r="P110" s="59" t="s">
        <v>77</v>
      </c>
      <c r="Q110" s="59" t="s">
        <v>498</v>
      </c>
      <c r="R110" s="59" t="s">
        <v>143</v>
      </c>
      <c r="S110" s="59" t="s">
        <v>144</v>
      </c>
      <c r="T110" s="59" t="s">
        <v>144</v>
      </c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59" t="s">
        <v>77</v>
      </c>
      <c r="AS110" s="59" t="s">
        <v>77</v>
      </c>
      <c r="AT110" s="60"/>
      <c r="AU110" s="59" t="s">
        <v>504</v>
      </c>
      <c r="AV110" s="60">
        <v>61</v>
      </c>
    </row>
    <row r="111" spans="1:48" ht="30" customHeight="1" x14ac:dyDescent="0.3">
      <c r="A111" s="56" t="s">
        <v>499</v>
      </c>
      <c r="B111" s="56" t="s">
        <v>415</v>
      </c>
      <c r="C111" s="56" t="s">
        <v>141</v>
      </c>
      <c r="D111" s="57">
        <v>56</v>
      </c>
      <c r="E111" s="58"/>
      <c r="F111" s="58"/>
      <c r="G111" s="58"/>
      <c r="H111" s="58"/>
      <c r="I111" s="58"/>
      <c r="J111" s="58"/>
      <c r="K111" s="58">
        <f t="shared" si="4"/>
        <v>0</v>
      </c>
      <c r="L111" s="58">
        <f t="shared" si="4"/>
        <v>0</v>
      </c>
      <c r="M111" s="56"/>
      <c r="N111" s="59" t="s">
        <v>505</v>
      </c>
      <c r="O111" s="59" t="s">
        <v>77</v>
      </c>
      <c r="P111" s="59" t="s">
        <v>77</v>
      </c>
      <c r="Q111" s="59" t="s">
        <v>498</v>
      </c>
      <c r="R111" s="59" t="s">
        <v>143</v>
      </c>
      <c r="S111" s="59" t="s">
        <v>144</v>
      </c>
      <c r="T111" s="59" t="s">
        <v>144</v>
      </c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59" t="s">
        <v>77</v>
      </c>
      <c r="AS111" s="59" t="s">
        <v>77</v>
      </c>
      <c r="AT111" s="60"/>
      <c r="AU111" s="59" t="s">
        <v>506</v>
      </c>
      <c r="AV111" s="60">
        <v>62</v>
      </c>
    </row>
    <row r="112" spans="1:48" ht="30" customHeight="1" x14ac:dyDescent="0.3">
      <c r="A112" s="56" t="s">
        <v>499</v>
      </c>
      <c r="B112" s="56" t="s">
        <v>507</v>
      </c>
      <c r="C112" s="56" t="s">
        <v>141</v>
      </c>
      <c r="D112" s="57">
        <v>16</v>
      </c>
      <c r="E112" s="58"/>
      <c r="F112" s="58"/>
      <c r="G112" s="58"/>
      <c r="H112" s="58"/>
      <c r="I112" s="58"/>
      <c r="J112" s="58"/>
      <c r="K112" s="58">
        <f t="shared" si="4"/>
        <v>0</v>
      </c>
      <c r="L112" s="58">
        <f t="shared" si="4"/>
        <v>0</v>
      </c>
      <c r="M112" s="56"/>
      <c r="N112" s="59" t="s">
        <v>508</v>
      </c>
      <c r="O112" s="59" t="s">
        <v>77</v>
      </c>
      <c r="P112" s="59" t="s">
        <v>77</v>
      </c>
      <c r="Q112" s="59" t="s">
        <v>498</v>
      </c>
      <c r="R112" s="59" t="s">
        <v>143</v>
      </c>
      <c r="S112" s="59" t="s">
        <v>144</v>
      </c>
      <c r="T112" s="59" t="s">
        <v>144</v>
      </c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59" t="s">
        <v>77</v>
      </c>
      <c r="AS112" s="59" t="s">
        <v>77</v>
      </c>
      <c r="AT112" s="60"/>
      <c r="AU112" s="59" t="s">
        <v>509</v>
      </c>
      <c r="AV112" s="60">
        <v>63</v>
      </c>
    </row>
    <row r="113" spans="1:48" ht="30" customHeight="1" x14ac:dyDescent="0.3">
      <c r="A113" s="56" t="s">
        <v>396</v>
      </c>
      <c r="B113" s="56" t="s">
        <v>406</v>
      </c>
      <c r="C113" s="56" t="s">
        <v>141</v>
      </c>
      <c r="D113" s="57">
        <v>2</v>
      </c>
      <c r="E113" s="58"/>
      <c r="F113" s="58"/>
      <c r="G113" s="58"/>
      <c r="H113" s="58"/>
      <c r="I113" s="58"/>
      <c r="J113" s="58"/>
      <c r="K113" s="58">
        <f t="shared" si="4"/>
        <v>0</v>
      </c>
      <c r="L113" s="58">
        <f t="shared" si="4"/>
        <v>0</v>
      </c>
      <c r="M113" s="56"/>
      <c r="N113" s="59" t="s">
        <v>407</v>
      </c>
      <c r="O113" s="59" t="s">
        <v>77</v>
      </c>
      <c r="P113" s="59" t="s">
        <v>77</v>
      </c>
      <c r="Q113" s="59" t="s">
        <v>498</v>
      </c>
      <c r="R113" s="59" t="s">
        <v>143</v>
      </c>
      <c r="S113" s="59" t="s">
        <v>144</v>
      </c>
      <c r="T113" s="59" t="s">
        <v>144</v>
      </c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59" t="s">
        <v>77</v>
      </c>
      <c r="AS113" s="59" t="s">
        <v>77</v>
      </c>
      <c r="AT113" s="60"/>
      <c r="AU113" s="59" t="s">
        <v>510</v>
      </c>
      <c r="AV113" s="60">
        <v>64</v>
      </c>
    </row>
    <row r="114" spans="1:48" ht="30" customHeight="1" x14ac:dyDescent="0.3">
      <c r="A114" s="56" t="s">
        <v>511</v>
      </c>
      <c r="B114" s="56" t="s">
        <v>406</v>
      </c>
      <c r="C114" s="56" t="s">
        <v>141</v>
      </c>
      <c r="D114" s="57">
        <v>220</v>
      </c>
      <c r="E114" s="58"/>
      <c r="F114" s="58"/>
      <c r="G114" s="58"/>
      <c r="H114" s="58"/>
      <c r="I114" s="58"/>
      <c r="J114" s="58"/>
      <c r="K114" s="58">
        <f t="shared" si="4"/>
        <v>0</v>
      </c>
      <c r="L114" s="58">
        <f t="shared" si="4"/>
        <v>0</v>
      </c>
      <c r="M114" s="56"/>
      <c r="N114" s="59" t="s">
        <v>512</v>
      </c>
      <c r="O114" s="59" t="s">
        <v>77</v>
      </c>
      <c r="P114" s="59" t="s">
        <v>77</v>
      </c>
      <c r="Q114" s="59" t="s">
        <v>498</v>
      </c>
      <c r="R114" s="59" t="s">
        <v>143</v>
      </c>
      <c r="S114" s="59" t="s">
        <v>144</v>
      </c>
      <c r="T114" s="59" t="s">
        <v>144</v>
      </c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59" t="s">
        <v>77</v>
      </c>
      <c r="AS114" s="59" t="s">
        <v>77</v>
      </c>
      <c r="AT114" s="60"/>
      <c r="AU114" s="59" t="s">
        <v>513</v>
      </c>
      <c r="AV114" s="60">
        <v>65</v>
      </c>
    </row>
    <row r="115" spans="1:48" ht="30" customHeight="1" x14ac:dyDescent="0.3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</row>
    <row r="116" spans="1:48" ht="30" customHeight="1" x14ac:dyDescent="0.3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</row>
    <row r="117" spans="1:48" ht="30" customHeight="1" x14ac:dyDescent="0.3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</row>
    <row r="118" spans="1:48" ht="30" customHeight="1" x14ac:dyDescent="0.3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</row>
    <row r="119" spans="1:48" ht="30" customHeight="1" x14ac:dyDescent="0.3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</row>
    <row r="120" spans="1:48" ht="30" customHeight="1" x14ac:dyDescent="0.3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</row>
    <row r="121" spans="1:48" ht="30" customHeight="1" x14ac:dyDescent="0.3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</row>
    <row r="122" spans="1:48" ht="30" customHeight="1" x14ac:dyDescent="0.3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</row>
    <row r="123" spans="1:48" ht="30" customHeight="1" x14ac:dyDescent="0.3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</row>
    <row r="124" spans="1:48" ht="30" customHeight="1" x14ac:dyDescent="0.3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</row>
    <row r="125" spans="1:48" ht="30" customHeight="1" x14ac:dyDescent="0.3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</row>
    <row r="126" spans="1:48" ht="30" customHeight="1" x14ac:dyDescent="0.3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</row>
    <row r="127" spans="1:48" ht="30" customHeight="1" x14ac:dyDescent="0.3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</row>
    <row r="128" spans="1:48" ht="30" customHeight="1" x14ac:dyDescent="0.3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</row>
    <row r="129" spans="1:48" ht="30" customHeight="1" x14ac:dyDescent="0.3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</row>
    <row r="130" spans="1:48" ht="30" customHeight="1" x14ac:dyDescent="0.3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</row>
    <row r="131" spans="1:48" ht="30" customHeight="1" x14ac:dyDescent="0.3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</row>
    <row r="132" spans="1:48" ht="30" customHeight="1" x14ac:dyDescent="0.3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</row>
    <row r="133" spans="1:48" ht="30" customHeight="1" x14ac:dyDescent="0.3">
      <c r="A133" s="57" t="s">
        <v>107</v>
      </c>
      <c r="B133" s="57"/>
      <c r="C133" s="57"/>
      <c r="D133" s="57"/>
      <c r="E133" s="57"/>
      <c r="F133" s="58"/>
      <c r="G133" s="57"/>
      <c r="H133" s="58"/>
      <c r="I133" s="57"/>
      <c r="J133" s="58"/>
      <c r="K133" s="57"/>
      <c r="L133" s="58">
        <f>SUM(L109:L132)</f>
        <v>0</v>
      </c>
      <c r="M133" s="57"/>
      <c r="N133" t="s">
        <v>177</v>
      </c>
    </row>
    <row r="134" spans="1:48" ht="30" customHeight="1" x14ac:dyDescent="0.3">
      <c r="A134" s="56" t="s">
        <v>514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60"/>
      <c r="O134" s="60"/>
      <c r="P134" s="60"/>
      <c r="Q134" s="59" t="s">
        <v>515</v>
      </c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</row>
    <row r="135" spans="1:48" ht="30" customHeight="1" x14ac:dyDescent="0.3">
      <c r="A135" s="56" t="s">
        <v>396</v>
      </c>
      <c r="B135" s="56" t="s">
        <v>516</v>
      </c>
      <c r="C135" s="56" t="s">
        <v>141</v>
      </c>
      <c r="D135" s="57">
        <v>121</v>
      </c>
      <c r="E135" s="58"/>
      <c r="F135" s="58"/>
      <c r="G135" s="58"/>
      <c r="H135" s="58"/>
      <c r="I135" s="58"/>
      <c r="J135" s="58"/>
      <c r="K135" s="58">
        <f t="shared" ref="K135:L138" si="5">TRUNC(E135+G135+I135, 0)</f>
        <v>0</v>
      </c>
      <c r="L135" s="58">
        <f t="shared" si="5"/>
        <v>0</v>
      </c>
      <c r="M135" s="56"/>
      <c r="N135" s="59" t="s">
        <v>517</v>
      </c>
      <c r="O135" s="59" t="s">
        <v>77</v>
      </c>
      <c r="P135" s="59" t="s">
        <v>77</v>
      </c>
      <c r="Q135" s="59" t="s">
        <v>515</v>
      </c>
      <c r="R135" s="59" t="s">
        <v>143</v>
      </c>
      <c r="S135" s="59" t="s">
        <v>144</v>
      </c>
      <c r="T135" s="59" t="s">
        <v>144</v>
      </c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59" t="s">
        <v>77</v>
      </c>
      <c r="AS135" s="59" t="s">
        <v>77</v>
      </c>
      <c r="AT135" s="60"/>
      <c r="AU135" s="59" t="s">
        <v>518</v>
      </c>
      <c r="AV135" s="60">
        <v>67</v>
      </c>
    </row>
    <row r="136" spans="1:48" ht="30" customHeight="1" x14ac:dyDescent="0.3">
      <c r="A136" s="56" t="s">
        <v>519</v>
      </c>
      <c r="B136" s="56" t="s">
        <v>520</v>
      </c>
      <c r="C136" s="56" t="s">
        <v>151</v>
      </c>
      <c r="D136" s="57">
        <v>98</v>
      </c>
      <c r="E136" s="58"/>
      <c r="F136" s="58"/>
      <c r="G136" s="58"/>
      <c r="H136" s="58"/>
      <c r="I136" s="58"/>
      <c r="J136" s="58"/>
      <c r="K136" s="58">
        <f t="shared" si="5"/>
        <v>0</v>
      </c>
      <c r="L136" s="58">
        <f t="shared" si="5"/>
        <v>0</v>
      </c>
      <c r="M136" s="56"/>
      <c r="N136" s="59" t="s">
        <v>521</v>
      </c>
      <c r="O136" s="59" t="s">
        <v>77</v>
      </c>
      <c r="P136" s="59" t="s">
        <v>77</v>
      </c>
      <c r="Q136" s="59" t="s">
        <v>515</v>
      </c>
      <c r="R136" s="59" t="s">
        <v>143</v>
      </c>
      <c r="S136" s="59" t="s">
        <v>144</v>
      </c>
      <c r="T136" s="59" t="s">
        <v>144</v>
      </c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59" t="s">
        <v>77</v>
      </c>
      <c r="AS136" s="59" t="s">
        <v>77</v>
      </c>
      <c r="AT136" s="60"/>
      <c r="AU136" s="59" t="s">
        <v>522</v>
      </c>
      <c r="AV136" s="60">
        <v>68</v>
      </c>
    </row>
    <row r="137" spans="1:48" ht="30" customHeight="1" x14ac:dyDescent="0.3">
      <c r="A137" s="56" t="s">
        <v>523</v>
      </c>
      <c r="B137" s="56" t="s">
        <v>524</v>
      </c>
      <c r="C137" s="56" t="s">
        <v>141</v>
      </c>
      <c r="D137" s="57">
        <v>63</v>
      </c>
      <c r="E137" s="58"/>
      <c r="F137" s="58"/>
      <c r="G137" s="58"/>
      <c r="H137" s="58"/>
      <c r="I137" s="58"/>
      <c r="J137" s="58"/>
      <c r="K137" s="58">
        <f t="shared" si="5"/>
        <v>0</v>
      </c>
      <c r="L137" s="58">
        <f t="shared" si="5"/>
        <v>0</v>
      </c>
      <c r="M137" s="56"/>
      <c r="N137" s="59" t="s">
        <v>525</v>
      </c>
      <c r="O137" s="59" t="s">
        <v>77</v>
      </c>
      <c r="P137" s="59" t="s">
        <v>77</v>
      </c>
      <c r="Q137" s="59" t="s">
        <v>515</v>
      </c>
      <c r="R137" s="59" t="s">
        <v>143</v>
      </c>
      <c r="S137" s="59" t="s">
        <v>144</v>
      </c>
      <c r="T137" s="59" t="s">
        <v>144</v>
      </c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59" t="s">
        <v>77</v>
      </c>
      <c r="AS137" s="59" t="s">
        <v>77</v>
      </c>
      <c r="AT137" s="60"/>
      <c r="AU137" s="59" t="s">
        <v>526</v>
      </c>
      <c r="AV137" s="60">
        <v>69</v>
      </c>
    </row>
    <row r="138" spans="1:48" ht="30" customHeight="1" x14ac:dyDescent="0.3">
      <c r="A138" s="56" t="s">
        <v>523</v>
      </c>
      <c r="B138" s="56" t="s">
        <v>527</v>
      </c>
      <c r="C138" s="56" t="s">
        <v>141</v>
      </c>
      <c r="D138" s="57">
        <v>54</v>
      </c>
      <c r="E138" s="58"/>
      <c r="F138" s="58"/>
      <c r="G138" s="58"/>
      <c r="H138" s="58"/>
      <c r="I138" s="58"/>
      <c r="J138" s="58"/>
      <c r="K138" s="58">
        <f t="shared" si="5"/>
        <v>0</v>
      </c>
      <c r="L138" s="58">
        <f t="shared" si="5"/>
        <v>0</v>
      </c>
      <c r="M138" s="56"/>
      <c r="N138" s="59" t="s">
        <v>528</v>
      </c>
      <c r="O138" s="59" t="s">
        <v>77</v>
      </c>
      <c r="P138" s="59" t="s">
        <v>77</v>
      </c>
      <c r="Q138" s="59" t="s">
        <v>515</v>
      </c>
      <c r="R138" s="59" t="s">
        <v>143</v>
      </c>
      <c r="S138" s="59" t="s">
        <v>144</v>
      </c>
      <c r="T138" s="59" t="s">
        <v>144</v>
      </c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59" t="s">
        <v>77</v>
      </c>
      <c r="AS138" s="59" t="s">
        <v>77</v>
      </c>
      <c r="AT138" s="60"/>
      <c r="AU138" s="59" t="s">
        <v>529</v>
      </c>
      <c r="AV138" s="60">
        <v>70</v>
      </c>
    </row>
    <row r="139" spans="1:48" ht="30" customHeight="1" x14ac:dyDescent="0.3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</row>
    <row r="140" spans="1:48" ht="30" customHeight="1" x14ac:dyDescent="0.3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</row>
    <row r="141" spans="1:48" ht="30" customHeight="1" x14ac:dyDescent="0.3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</row>
    <row r="142" spans="1:48" ht="30" customHeight="1" x14ac:dyDescent="0.3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</row>
    <row r="143" spans="1:48" ht="30" customHeight="1" x14ac:dyDescent="0.3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</row>
    <row r="144" spans="1:48" ht="30" customHeight="1" x14ac:dyDescent="0.3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</row>
    <row r="145" spans="1:48" ht="30" customHeight="1" x14ac:dyDescent="0.3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</row>
    <row r="146" spans="1:48" ht="30" customHeight="1" x14ac:dyDescent="0.3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</row>
    <row r="147" spans="1:48" ht="30" customHeight="1" x14ac:dyDescent="0.3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</row>
    <row r="148" spans="1:48" ht="30" customHeight="1" x14ac:dyDescent="0.3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</row>
    <row r="149" spans="1:48" ht="30" customHeight="1" x14ac:dyDescent="0.3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</row>
    <row r="150" spans="1:48" ht="30" customHeight="1" x14ac:dyDescent="0.3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</row>
    <row r="151" spans="1:48" ht="30" customHeight="1" x14ac:dyDescent="0.3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</row>
    <row r="152" spans="1:48" ht="30" customHeight="1" x14ac:dyDescent="0.3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</row>
    <row r="153" spans="1:48" ht="30" customHeight="1" x14ac:dyDescent="0.3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</row>
    <row r="154" spans="1:48" ht="30" customHeight="1" x14ac:dyDescent="0.3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</row>
    <row r="155" spans="1:48" ht="30" customHeight="1" x14ac:dyDescent="0.3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</row>
    <row r="156" spans="1:48" ht="30" customHeight="1" x14ac:dyDescent="0.3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</row>
    <row r="157" spans="1:48" ht="30" customHeight="1" x14ac:dyDescent="0.3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</row>
    <row r="158" spans="1:48" ht="30" customHeight="1" x14ac:dyDescent="0.3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</row>
    <row r="159" spans="1:48" ht="30" customHeight="1" x14ac:dyDescent="0.3">
      <c r="A159" s="57" t="s">
        <v>107</v>
      </c>
      <c r="B159" s="57"/>
      <c r="C159" s="57"/>
      <c r="D159" s="57"/>
      <c r="E159" s="57"/>
      <c r="F159" s="58"/>
      <c r="G159" s="57"/>
      <c r="H159" s="58"/>
      <c r="I159" s="57"/>
      <c r="J159" s="58"/>
      <c r="K159" s="57"/>
      <c r="L159" s="58">
        <f>SUM(L135:L158)</f>
        <v>0</v>
      </c>
      <c r="M159" s="57"/>
      <c r="N159" t="s">
        <v>177</v>
      </c>
    </row>
    <row r="160" spans="1:48" ht="30" customHeight="1" x14ac:dyDescent="0.3">
      <c r="A160" s="56" t="s">
        <v>530</v>
      </c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60"/>
      <c r="O160" s="60"/>
      <c r="P160" s="60"/>
      <c r="Q160" s="59" t="s">
        <v>531</v>
      </c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</row>
    <row r="161" spans="1:48" ht="30" customHeight="1" x14ac:dyDescent="0.3">
      <c r="A161" s="56" t="s">
        <v>532</v>
      </c>
      <c r="B161" s="56" t="s">
        <v>430</v>
      </c>
      <c r="C161" s="56" t="s">
        <v>533</v>
      </c>
      <c r="D161" s="57">
        <v>1260</v>
      </c>
      <c r="E161" s="58"/>
      <c r="F161" s="58"/>
      <c r="G161" s="58"/>
      <c r="H161" s="58"/>
      <c r="I161" s="58"/>
      <c r="J161" s="58"/>
      <c r="K161" s="58">
        <f>TRUNC(E161+G161+I161, 0)</f>
        <v>0</v>
      </c>
      <c r="L161" s="58">
        <f>TRUNC(F161+H161+J161, 0)</f>
        <v>0</v>
      </c>
      <c r="M161" s="56"/>
      <c r="N161" s="59" t="s">
        <v>534</v>
      </c>
      <c r="O161" s="59" t="s">
        <v>77</v>
      </c>
      <c r="P161" s="59" t="s">
        <v>77</v>
      </c>
      <c r="Q161" s="59" t="s">
        <v>531</v>
      </c>
      <c r="R161" s="59" t="s">
        <v>143</v>
      </c>
      <c r="S161" s="59" t="s">
        <v>144</v>
      </c>
      <c r="T161" s="59" t="s">
        <v>144</v>
      </c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59" t="s">
        <v>77</v>
      </c>
      <c r="AS161" s="59" t="s">
        <v>77</v>
      </c>
      <c r="AT161" s="60"/>
      <c r="AU161" s="59" t="s">
        <v>535</v>
      </c>
      <c r="AV161" s="60">
        <v>72</v>
      </c>
    </row>
    <row r="162" spans="1:48" ht="30" customHeight="1" x14ac:dyDescent="0.3">
      <c r="A162" s="56" t="s">
        <v>373</v>
      </c>
      <c r="B162" s="56" t="s">
        <v>374</v>
      </c>
      <c r="C162" s="56" t="s">
        <v>332</v>
      </c>
      <c r="D162" s="57">
        <v>2</v>
      </c>
      <c r="E162" s="58"/>
      <c r="F162" s="58"/>
      <c r="G162" s="58"/>
      <c r="H162" s="58"/>
      <c r="I162" s="58"/>
      <c r="J162" s="58"/>
      <c r="K162" s="58">
        <f>TRUNC(E162+G162+I162, 0)</f>
        <v>0</v>
      </c>
      <c r="L162" s="58">
        <f>TRUNC(F162+H162+J162, 0)</f>
        <v>0</v>
      </c>
      <c r="M162" s="56"/>
      <c r="N162" s="59" t="s">
        <v>536</v>
      </c>
      <c r="O162" s="59" t="s">
        <v>77</v>
      </c>
      <c r="P162" s="59" t="s">
        <v>77</v>
      </c>
      <c r="Q162" s="59" t="s">
        <v>531</v>
      </c>
      <c r="R162" s="59" t="s">
        <v>144</v>
      </c>
      <c r="S162" s="59" t="s">
        <v>144</v>
      </c>
      <c r="T162" s="59" t="s">
        <v>143</v>
      </c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59" t="s">
        <v>77</v>
      </c>
      <c r="AS162" s="59" t="s">
        <v>77</v>
      </c>
      <c r="AT162" s="60"/>
      <c r="AU162" s="59" t="s">
        <v>537</v>
      </c>
      <c r="AV162" s="60">
        <v>73</v>
      </c>
    </row>
    <row r="163" spans="1:48" ht="30" customHeight="1" x14ac:dyDescent="0.3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</row>
    <row r="164" spans="1:48" ht="30" customHeight="1" x14ac:dyDescent="0.3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</row>
    <row r="165" spans="1:48" ht="30" customHeight="1" x14ac:dyDescent="0.3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</row>
    <row r="166" spans="1:48" ht="30" customHeight="1" x14ac:dyDescent="0.3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</row>
    <row r="167" spans="1:48" ht="30" customHeight="1" x14ac:dyDescent="0.3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</row>
    <row r="168" spans="1:48" ht="30" customHeight="1" x14ac:dyDescent="0.3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</row>
    <row r="169" spans="1:48" ht="30" customHeight="1" x14ac:dyDescent="0.3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</row>
    <row r="170" spans="1:48" ht="30" customHeight="1" x14ac:dyDescent="0.3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</row>
    <row r="171" spans="1:48" ht="30" customHeight="1" x14ac:dyDescent="0.3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</row>
    <row r="172" spans="1:48" ht="30" customHeight="1" x14ac:dyDescent="0.3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</row>
    <row r="173" spans="1:48" ht="30" customHeight="1" x14ac:dyDescent="0.3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</row>
    <row r="174" spans="1:48" ht="30" customHeight="1" x14ac:dyDescent="0.3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</row>
    <row r="175" spans="1:48" ht="30" customHeight="1" x14ac:dyDescent="0.3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</row>
    <row r="176" spans="1:48" ht="30" customHeight="1" x14ac:dyDescent="0.3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</row>
    <row r="177" spans="1:48" ht="30" customHeight="1" x14ac:dyDescent="0.3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</row>
    <row r="178" spans="1:48" ht="30" customHeight="1" x14ac:dyDescent="0.3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</row>
    <row r="179" spans="1:48" ht="30" customHeight="1" x14ac:dyDescent="0.3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</row>
    <row r="180" spans="1:48" ht="30" customHeight="1" x14ac:dyDescent="0.3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</row>
    <row r="181" spans="1:48" ht="30" customHeight="1" x14ac:dyDescent="0.3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</row>
    <row r="182" spans="1:48" ht="30" customHeight="1" x14ac:dyDescent="0.3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</row>
    <row r="183" spans="1:48" ht="30" customHeight="1" x14ac:dyDescent="0.3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</row>
    <row r="184" spans="1:48" ht="30" customHeight="1" x14ac:dyDescent="0.3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</row>
    <row r="185" spans="1:48" ht="30" customHeight="1" x14ac:dyDescent="0.3">
      <c r="A185" s="57" t="s">
        <v>107</v>
      </c>
      <c r="B185" s="57"/>
      <c r="C185" s="57"/>
      <c r="D185" s="57"/>
      <c r="E185" s="57"/>
      <c r="F185" s="58"/>
      <c r="G185" s="57"/>
      <c r="H185" s="58"/>
      <c r="I185" s="57"/>
      <c r="J185" s="58"/>
      <c r="K185" s="57"/>
      <c r="L185" s="58">
        <f>SUM(L161:L184)</f>
        <v>0</v>
      </c>
      <c r="M185" s="57"/>
      <c r="N185" t="s">
        <v>177</v>
      </c>
    </row>
    <row r="186" spans="1:48" ht="30" customHeight="1" x14ac:dyDescent="0.3">
      <c r="A186" s="56" t="s">
        <v>538</v>
      </c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60"/>
      <c r="O186" s="60"/>
      <c r="P186" s="60"/>
      <c r="Q186" s="59" t="s">
        <v>539</v>
      </c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</row>
    <row r="187" spans="1:48" ht="30" customHeight="1" x14ac:dyDescent="0.3">
      <c r="A187" s="56" t="s">
        <v>396</v>
      </c>
      <c r="B187" s="56" t="s">
        <v>397</v>
      </c>
      <c r="C187" s="56" t="s">
        <v>141</v>
      </c>
      <c r="D187" s="57">
        <v>2</v>
      </c>
      <c r="E187" s="58"/>
      <c r="F187" s="58"/>
      <c r="G187" s="58"/>
      <c r="H187" s="58"/>
      <c r="I187" s="58"/>
      <c r="J187" s="58"/>
      <c r="K187" s="58">
        <f t="shared" ref="K187:L191" si="6">TRUNC(E187+G187+I187, 0)</f>
        <v>0</v>
      </c>
      <c r="L187" s="58">
        <f t="shared" si="6"/>
        <v>0</v>
      </c>
      <c r="M187" s="56"/>
      <c r="N187" s="59" t="s">
        <v>398</v>
      </c>
      <c r="O187" s="59" t="s">
        <v>77</v>
      </c>
      <c r="P187" s="59" t="s">
        <v>77</v>
      </c>
      <c r="Q187" s="59" t="s">
        <v>539</v>
      </c>
      <c r="R187" s="59" t="s">
        <v>143</v>
      </c>
      <c r="S187" s="59" t="s">
        <v>144</v>
      </c>
      <c r="T187" s="59" t="s">
        <v>144</v>
      </c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59" t="s">
        <v>77</v>
      </c>
      <c r="AS187" s="59" t="s">
        <v>77</v>
      </c>
      <c r="AT187" s="60"/>
      <c r="AU187" s="59" t="s">
        <v>540</v>
      </c>
      <c r="AV187" s="60">
        <v>75</v>
      </c>
    </row>
    <row r="188" spans="1:48" ht="30" customHeight="1" x14ac:dyDescent="0.3">
      <c r="A188" s="56" t="s">
        <v>396</v>
      </c>
      <c r="B188" s="56" t="s">
        <v>403</v>
      </c>
      <c r="C188" s="56" t="s">
        <v>141</v>
      </c>
      <c r="D188" s="57">
        <v>33</v>
      </c>
      <c r="E188" s="58"/>
      <c r="F188" s="58"/>
      <c r="G188" s="58"/>
      <c r="H188" s="58"/>
      <c r="I188" s="58"/>
      <c r="J188" s="58"/>
      <c r="K188" s="58">
        <f t="shared" si="6"/>
        <v>0</v>
      </c>
      <c r="L188" s="58">
        <f t="shared" si="6"/>
        <v>0</v>
      </c>
      <c r="M188" s="56"/>
      <c r="N188" s="59" t="s">
        <v>404</v>
      </c>
      <c r="O188" s="59" t="s">
        <v>77</v>
      </c>
      <c r="P188" s="59" t="s">
        <v>77</v>
      </c>
      <c r="Q188" s="59" t="s">
        <v>539</v>
      </c>
      <c r="R188" s="59" t="s">
        <v>143</v>
      </c>
      <c r="S188" s="59" t="s">
        <v>144</v>
      </c>
      <c r="T188" s="59" t="s">
        <v>144</v>
      </c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59" t="s">
        <v>77</v>
      </c>
      <c r="AS188" s="59" t="s">
        <v>77</v>
      </c>
      <c r="AT188" s="60"/>
      <c r="AU188" s="59" t="s">
        <v>541</v>
      </c>
      <c r="AV188" s="60">
        <v>76</v>
      </c>
    </row>
    <row r="189" spans="1:48" ht="30" customHeight="1" x14ac:dyDescent="0.3">
      <c r="A189" s="56" t="s">
        <v>396</v>
      </c>
      <c r="B189" s="56" t="s">
        <v>406</v>
      </c>
      <c r="C189" s="56" t="s">
        <v>141</v>
      </c>
      <c r="D189" s="57">
        <v>5</v>
      </c>
      <c r="E189" s="58"/>
      <c r="F189" s="58"/>
      <c r="G189" s="58"/>
      <c r="H189" s="58"/>
      <c r="I189" s="58"/>
      <c r="J189" s="58"/>
      <c r="K189" s="58">
        <f t="shared" si="6"/>
        <v>0</v>
      </c>
      <c r="L189" s="58">
        <f t="shared" si="6"/>
        <v>0</v>
      </c>
      <c r="M189" s="56"/>
      <c r="N189" s="59" t="s">
        <v>407</v>
      </c>
      <c r="O189" s="59" t="s">
        <v>77</v>
      </c>
      <c r="P189" s="59" t="s">
        <v>77</v>
      </c>
      <c r="Q189" s="59" t="s">
        <v>539</v>
      </c>
      <c r="R189" s="59" t="s">
        <v>143</v>
      </c>
      <c r="S189" s="59" t="s">
        <v>144</v>
      </c>
      <c r="T189" s="59" t="s">
        <v>144</v>
      </c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59" t="s">
        <v>77</v>
      </c>
      <c r="AS189" s="59" t="s">
        <v>77</v>
      </c>
      <c r="AT189" s="60"/>
      <c r="AU189" s="59" t="s">
        <v>542</v>
      </c>
      <c r="AV189" s="60">
        <v>77</v>
      </c>
    </row>
    <row r="190" spans="1:48" ht="30" customHeight="1" x14ac:dyDescent="0.3">
      <c r="A190" s="56" t="s">
        <v>396</v>
      </c>
      <c r="B190" s="56" t="s">
        <v>409</v>
      </c>
      <c r="C190" s="56" t="s">
        <v>141</v>
      </c>
      <c r="D190" s="57">
        <v>72</v>
      </c>
      <c r="E190" s="58"/>
      <c r="F190" s="58"/>
      <c r="G190" s="58"/>
      <c r="H190" s="58"/>
      <c r="I190" s="58"/>
      <c r="J190" s="58"/>
      <c r="K190" s="58">
        <f t="shared" si="6"/>
        <v>0</v>
      </c>
      <c r="L190" s="58">
        <f t="shared" si="6"/>
        <v>0</v>
      </c>
      <c r="M190" s="56"/>
      <c r="N190" s="59" t="s">
        <v>410</v>
      </c>
      <c r="O190" s="59" t="s">
        <v>77</v>
      </c>
      <c r="P190" s="59" t="s">
        <v>77</v>
      </c>
      <c r="Q190" s="59" t="s">
        <v>539</v>
      </c>
      <c r="R190" s="59" t="s">
        <v>143</v>
      </c>
      <c r="S190" s="59" t="s">
        <v>144</v>
      </c>
      <c r="T190" s="59" t="s">
        <v>144</v>
      </c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59" t="s">
        <v>77</v>
      </c>
      <c r="AS190" s="59" t="s">
        <v>77</v>
      </c>
      <c r="AT190" s="60"/>
      <c r="AU190" s="59" t="s">
        <v>543</v>
      </c>
      <c r="AV190" s="60">
        <v>78</v>
      </c>
    </row>
    <row r="191" spans="1:48" ht="30" customHeight="1" x14ac:dyDescent="0.3">
      <c r="A191" s="56" t="s">
        <v>544</v>
      </c>
      <c r="B191" s="56" t="s">
        <v>545</v>
      </c>
      <c r="C191" s="56" t="s">
        <v>227</v>
      </c>
      <c r="D191" s="57">
        <v>10</v>
      </c>
      <c r="E191" s="58"/>
      <c r="F191" s="58"/>
      <c r="G191" s="58"/>
      <c r="H191" s="58"/>
      <c r="I191" s="58"/>
      <c r="J191" s="58"/>
      <c r="K191" s="58">
        <f t="shared" si="6"/>
        <v>0</v>
      </c>
      <c r="L191" s="58">
        <f t="shared" si="6"/>
        <v>0</v>
      </c>
      <c r="M191" s="56"/>
      <c r="N191" s="59" t="s">
        <v>546</v>
      </c>
      <c r="O191" s="59" t="s">
        <v>77</v>
      </c>
      <c r="P191" s="59" t="s">
        <v>77</v>
      </c>
      <c r="Q191" s="59" t="s">
        <v>539</v>
      </c>
      <c r="R191" s="59" t="s">
        <v>143</v>
      </c>
      <c r="S191" s="59" t="s">
        <v>144</v>
      </c>
      <c r="T191" s="59" t="s">
        <v>144</v>
      </c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59" t="s">
        <v>77</v>
      </c>
      <c r="AS191" s="59" t="s">
        <v>77</v>
      </c>
      <c r="AT191" s="60"/>
      <c r="AU191" s="59" t="s">
        <v>547</v>
      </c>
      <c r="AV191" s="60">
        <v>79</v>
      </c>
    </row>
    <row r="192" spans="1:48" ht="30" customHeight="1" x14ac:dyDescent="0.3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</row>
    <row r="193" spans="1:13" ht="30" customHeight="1" x14ac:dyDescent="0.3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</row>
    <row r="194" spans="1:13" ht="30" customHeight="1" x14ac:dyDescent="0.3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</row>
    <row r="195" spans="1:13" ht="30" customHeight="1" x14ac:dyDescent="0.3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</row>
    <row r="196" spans="1:13" ht="30" customHeight="1" x14ac:dyDescent="0.3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</row>
    <row r="197" spans="1:13" ht="30" customHeight="1" x14ac:dyDescent="0.3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</row>
    <row r="198" spans="1:13" ht="30" customHeight="1" x14ac:dyDescent="0.3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</row>
    <row r="199" spans="1:13" ht="30" customHeight="1" x14ac:dyDescent="0.3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</row>
    <row r="200" spans="1:13" ht="30" customHeight="1" x14ac:dyDescent="0.3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</row>
    <row r="201" spans="1:13" ht="30" customHeight="1" x14ac:dyDescent="0.3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</row>
    <row r="202" spans="1:13" ht="30" customHeight="1" x14ac:dyDescent="0.3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</row>
    <row r="203" spans="1:13" ht="30" customHeight="1" x14ac:dyDescent="0.3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</row>
    <row r="204" spans="1:13" ht="30" customHeight="1" x14ac:dyDescent="0.3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</row>
    <row r="205" spans="1:13" ht="30" customHeight="1" x14ac:dyDescent="0.3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</row>
    <row r="206" spans="1:13" ht="30" customHeight="1" x14ac:dyDescent="0.3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</row>
    <row r="207" spans="1:13" ht="30" customHeight="1" x14ac:dyDescent="0.3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</row>
    <row r="208" spans="1:13" ht="30" customHeight="1" x14ac:dyDescent="0.3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</row>
    <row r="209" spans="1:14" ht="30" customHeight="1" x14ac:dyDescent="0.3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</row>
    <row r="210" spans="1:14" ht="30" customHeight="1" x14ac:dyDescent="0.3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</row>
    <row r="211" spans="1:14" ht="30" customHeight="1" x14ac:dyDescent="0.3">
      <c r="A211" s="57" t="s">
        <v>107</v>
      </c>
      <c r="B211" s="57"/>
      <c r="C211" s="57"/>
      <c r="D211" s="57"/>
      <c r="E211" s="57"/>
      <c r="F211" s="58">
        <f>SUM(F187:F210)</f>
        <v>0</v>
      </c>
      <c r="G211" s="57"/>
      <c r="H211" s="58">
        <f>SUM(H187:H210)</f>
        <v>0</v>
      </c>
      <c r="I211" s="57"/>
      <c r="J211" s="58">
        <f>SUM(J187:J210)</f>
        <v>0</v>
      </c>
      <c r="K211" s="57"/>
      <c r="L211" s="58">
        <f>SUM(L187:L210)</f>
        <v>0</v>
      </c>
      <c r="M211" s="57"/>
      <c r="N211" t="s">
        <v>177</v>
      </c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4" type="noConversion"/>
  <pageMargins left="0.78740157480314954" right="0" top="0.39370078740157477" bottom="0.39370078740157477" header="0" footer="0"/>
  <pageSetup paperSize="9" scale="62" fitToHeight="0" orientation="landscape" r:id="rId1"/>
  <rowBreaks count="8" manualBreakCount="8">
    <brk id="29" max="16383" man="1"/>
    <brk id="55" max="16383" man="1"/>
    <brk id="81" max="16383" man="1"/>
    <brk id="107" max="16383" man="1"/>
    <brk id="133" max="16383" man="1"/>
    <brk id="159" max="16383" man="1"/>
    <brk id="185" max="16383" man="1"/>
    <brk id="21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I58"/>
  <sheetViews>
    <sheetView topLeftCell="B1" workbookViewId="0">
      <selection activeCell="K24" sqref="K24"/>
    </sheetView>
  </sheetViews>
  <sheetFormatPr defaultRowHeight="18.399999999999999" customHeight="1" x14ac:dyDescent="0.15"/>
  <cols>
    <col min="1" max="1" width="18.75" style="65" customWidth="1"/>
    <col min="2" max="2" width="15" style="65" customWidth="1"/>
    <col min="3" max="3" width="6" style="65" customWidth="1"/>
    <col min="4" max="4" width="3.75" style="65" customWidth="1"/>
    <col min="5" max="12" width="9.75" style="65" customWidth="1"/>
    <col min="13" max="13" width="7.5" style="65" customWidth="1"/>
    <col min="14" max="59" width="0" style="65" hidden="1" customWidth="1"/>
    <col min="60" max="256" width="9" style="65"/>
    <col min="257" max="257" width="18.75" style="65" customWidth="1"/>
    <col min="258" max="258" width="15" style="65" customWidth="1"/>
    <col min="259" max="259" width="6" style="65" customWidth="1"/>
    <col min="260" max="260" width="3.75" style="65" customWidth="1"/>
    <col min="261" max="268" width="9.75" style="65" customWidth="1"/>
    <col min="269" max="269" width="7.5" style="65" customWidth="1"/>
    <col min="270" max="315" width="0" style="65" hidden="1" customWidth="1"/>
    <col min="316" max="512" width="9" style="65"/>
    <col min="513" max="513" width="18.75" style="65" customWidth="1"/>
    <col min="514" max="514" width="15" style="65" customWidth="1"/>
    <col min="515" max="515" width="6" style="65" customWidth="1"/>
    <col min="516" max="516" width="3.75" style="65" customWidth="1"/>
    <col min="517" max="524" width="9.75" style="65" customWidth="1"/>
    <col min="525" max="525" width="7.5" style="65" customWidth="1"/>
    <col min="526" max="571" width="0" style="65" hidden="1" customWidth="1"/>
    <col min="572" max="768" width="9" style="65"/>
    <col min="769" max="769" width="18.75" style="65" customWidth="1"/>
    <col min="770" max="770" width="15" style="65" customWidth="1"/>
    <col min="771" max="771" width="6" style="65" customWidth="1"/>
    <col min="772" max="772" width="3.75" style="65" customWidth="1"/>
    <col min="773" max="780" width="9.75" style="65" customWidth="1"/>
    <col min="781" max="781" width="7.5" style="65" customWidth="1"/>
    <col min="782" max="827" width="0" style="65" hidden="1" customWidth="1"/>
    <col min="828" max="1024" width="9" style="65"/>
    <col min="1025" max="1025" width="18.75" style="65" customWidth="1"/>
    <col min="1026" max="1026" width="15" style="65" customWidth="1"/>
    <col min="1027" max="1027" width="6" style="65" customWidth="1"/>
    <col min="1028" max="1028" width="3.75" style="65" customWidth="1"/>
    <col min="1029" max="1036" width="9.75" style="65" customWidth="1"/>
    <col min="1037" max="1037" width="7.5" style="65" customWidth="1"/>
    <col min="1038" max="1083" width="0" style="65" hidden="1" customWidth="1"/>
    <col min="1084" max="1280" width="9" style="65"/>
    <col min="1281" max="1281" width="18.75" style="65" customWidth="1"/>
    <col min="1282" max="1282" width="15" style="65" customWidth="1"/>
    <col min="1283" max="1283" width="6" style="65" customWidth="1"/>
    <col min="1284" max="1284" width="3.75" style="65" customWidth="1"/>
    <col min="1285" max="1292" width="9.75" style="65" customWidth="1"/>
    <col min="1293" max="1293" width="7.5" style="65" customWidth="1"/>
    <col min="1294" max="1339" width="0" style="65" hidden="1" customWidth="1"/>
    <col min="1340" max="1536" width="9" style="65"/>
    <col min="1537" max="1537" width="18.75" style="65" customWidth="1"/>
    <col min="1538" max="1538" width="15" style="65" customWidth="1"/>
    <col min="1539" max="1539" width="6" style="65" customWidth="1"/>
    <col min="1540" max="1540" width="3.75" style="65" customWidth="1"/>
    <col min="1541" max="1548" width="9.75" style="65" customWidth="1"/>
    <col min="1549" max="1549" width="7.5" style="65" customWidth="1"/>
    <col min="1550" max="1595" width="0" style="65" hidden="1" customWidth="1"/>
    <col min="1596" max="1792" width="9" style="65"/>
    <col min="1793" max="1793" width="18.75" style="65" customWidth="1"/>
    <col min="1794" max="1794" width="15" style="65" customWidth="1"/>
    <col min="1795" max="1795" width="6" style="65" customWidth="1"/>
    <col min="1796" max="1796" width="3.75" style="65" customWidth="1"/>
    <col min="1797" max="1804" width="9.75" style="65" customWidth="1"/>
    <col min="1805" max="1805" width="7.5" style="65" customWidth="1"/>
    <col min="1806" max="1851" width="0" style="65" hidden="1" customWidth="1"/>
    <col min="1852" max="2048" width="9" style="65"/>
    <col min="2049" max="2049" width="18.75" style="65" customWidth="1"/>
    <col min="2050" max="2050" width="15" style="65" customWidth="1"/>
    <col min="2051" max="2051" width="6" style="65" customWidth="1"/>
    <col min="2052" max="2052" width="3.75" style="65" customWidth="1"/>
    <col min="2053" max="2060" width="9.75" style="65" customWidth="1"/>
    <col min="2061" max="2061" width="7.5" style="65" customWidth="1"/>
    <col min="2062" max="2107" width="0" style="65" hidden="1" customWidth="1"/>
    <col min="2108" max="2304" width="9" style="65"/>
    <col min="2305" max="2305" width="18.75" style="65" customWidth="1"/>
    <col min="2306" max="2306" width="15" style="65" customWidth="1"/>
    <col min="2307" max="2307" width="6" style="65" customWidth="1"/>
    <col min="2308" max="2308" width="3.75" style="65" customWidth="1"/>
    <col min="2309" max="2316" width="9.75" style="65" customWidth="1"/>
    <col min="2317" max="2317" width="7.5" style="65" customWidth="1"/>
    <col min="2318" max="2363" width="0" style="65" hidden="1" customWidth="1"/>
    <col min="2364" max="2560" width="9" style="65"/>
    <col min="2561" max="2561" width="18.75" style="65" customWidth="1"/>
    <col min="2562" max="2562" width="15" style="65" customWidth="1"/>
    <col min="2563" max="2563" width="6" style="65" customWidth="1"/>
    <col min="2564" max="2564" width="3.75" style="65" customWidth="1"/>
    <col min="2565" max="2572" width="9.75" style="65" customWidth="1"/>
    <col min="2573" max="2573" width="7.5" style="65" customWidth="1"/>
    <col min="2574" max="2619" width="0" style="65" hidden="1" customWidth="1"/>
    <col min="2620" max="2816" width="9" style="65"/>
    <col min="2817" max="2817" width="18.75" style="65" customWidth="1"/>
    <col min="2818" max="2818" width="15" style="65" customWidth="1"/>
    <col min="2819" max="2819" width="6" style="65" customWidth="1"/>
    <col min="2820" max="2820" width="3.75" style="65" customWidth="1"/>
    <col min="2821" max="2828" width="9.75" style="65" customWidth="1"/>
    <col min="2829" max="2829" width="7.5" style="65" customWidth="1"/>
    <col min="2830" max="2875" width="0" style="65" hidden="1" customWidth="1"/>
    <col min="2876" max="3072" width="9" style="65"/>
    <col min="3073" max="3073" width="18.75" style="65" customWidth="1"/>
    <col min="3074" max="3074" width="15" style="65" customWidth="1"/>
    <col min="3075" max="3075" width="6" style="65" customWidth="1"/>
    <col min="3076" max="3076" width="3.75" style="65" customWidth="1"/>
    <col min="3077" max="3084" width="9.75" style="65" customWidth="1"/>
    <col min="3085" max="3085" width="7.5" style="65" customWidth="1"/>
    <col min="3086" max="3131" width="0" style="65" hidden="1" customWidth="1"/>
    <col min="3132" max="3328" width="9" style="65"/>
    <col min="3329" max="3329" width="18.75" style="65" customWidth="1"/>
    <col min="3330" max="3330" width="15" style="65" customWidth="1"/>
    <col min="3331" max="3331" width="6" style="65" customWidth="1"/>
    <col min="3332" max="3332" width="3.75" style="65" customWidth="1"/>
    <col min="3333" max="3340" width="9.75" style="65" customWidth="1"/>
    <col min="3341" max="3341" width="7.5" style="65" customWidth="1"/>
    <col min="3342" max="3387" width="0" style="65" hidden="1" customWidth="1"/>
    <col min="3388" max="3584" width="9" style="65"/>
    <col min="3585" max="3585" width="18.75" style="65" customWidth="1"/>
    <col min="3586" max="3586" width="15" style="65" customWidth="1"/>
    <col min="3587" max="3587" width="6" style="65" customWidth="1"/>
    <col min="3588" max="3588" width="3.75" style="65" customWidth="1"/>
    <col min="3589" max="3596" width="9.75" style="65" customWidth="1"/>
    <col min="3597" max="3597" width="7.5" style="65" customWidth="1"/>
    <col min="3598" max="3643" width="0" style="65" hidden="1" customWidth="1"/>
    <col min="3644" max="3840" width="9" style="65"/>
    <col min="3841" max="3841" width="18.75" style="65" customWidth="1"/>
    <col min="3842" max="3842" width="15" style="65" customWidth="1"/>
    <col min="3843" max="3843" width="6" style="65" customWidth="1"/>
    <col min="3844" max="3844" width="3.75" style="65" customWidth="1"/>
    <col min="3845" max="3852" width="9.75" style="65" customWidth="1"/>
    <col min="3853" max="3853" width="7.5" style="65" customWidth="1"/>
    <col min="3854" max="3899" width="0" style="65" hidden="1" customWidth="1"/>
    <col min="3900" max="4096" width="9" style="65"/>
    <col min="4097" max="4097" width="18.75" style="65" customWidth="1"/>
    <col min="4098" max="4098" width="15" style="65" customWidth="1"/>
    <col min="4099" max="4099" width="6" style="65" customWidth="1"/>
    <col min="4100" max="4100" width="3.75" style="65" customWidth="1"/>
    <col min="4101" max="4108" width="9.75" style="65" customWidth="1"/>
    <col min="4109" max="4109" width="7.5" style="65" customWidth="1"/>
    <col min="4110" max="4155" width="0" style="65" hidden="1" customWidth="1"/>
    <col min="4156" max="4352" width="9" style="65"/>
    <col min="4353" max="4353" width="18.75" style="65" customWidth="1"/>
    <col min="4354" max="4354" width="15" style="65" customWidth="1"/>
    <col min="4355" max="4355" width="6" style="65" customWidth="1"/>
    <col min="4356" max="4356" width="3.75" style="65" customWidth="1"/>
    <col min="4357" max="4364" width="9.75" style="65" customWidth="1"/>
    <col min="4365" max="4365" width="7.5" style="65" customWidth="1"/>
    <col min="4366" max="4411" width="0" style="65" hidden="1" customWidth="1"/>
    <col min="4412" max="4608" width="9" style="65"/>
    <col min="4609" max="4609" width="18.75" style="65" customWidth="1"/>
    <col min="4610" max="4610" width="15" style="65" customWidth="1"/>
    <col min="4611" max="4611" width="6" style="65" customWidth="1"/>
    <col min="4612" max="4612" width="3.75" style="65" customWidth="1"/>
    <col min="4613" max="4620" width="9.75" style="65" customWidth="1"/>
    <col min="4621" max="4621" width="7.5" style="65" customWidth="1"/>
    <col min="4622" max="4667" width="0" style="65" hidden="1" customWidth="1"/>
    <col min="4668" max="4864" width="9" style="65"/>
    <col min="4865" max="4865" width="18.75" style="65" customWidth="1"/>
    <col min="4866" max="4866" width="15" style="65" customWidth="1"/>
    <col min="4867" max="4867" width="6" style="65" customWidth="1"/>
    <col min="4868" max="4868" width="3.75" style="65" customWidth="1"/>
    <col min="4869" max="4876" width="9.75" style="65" customWidth="1"/>
    <col min="4877" max="4877" width="7.5" style="65" customWidth="1"/>
    <col min="4878" max="4923" width="0" style="65" hidden="1" customWidth="1"/>
    <col min="4924" max="5120" width="9" style="65"/>
    <col min="5121" max="5121" width="18.75" style="65" customWidth="1"/>
    <col min="5122" max="5122" width="15" style="65" customWidth="1"/>
    <col min="5123" max="5123" width="6" style="65" customWidth="1"/>
    <col min="5124" max="5124" width="3.75" style="65" customWidth="1"/>
    <col min="5125" max="5132" width="9.75" style="65" customWidth="1"/>
    <col min="5133" max="5133" width="7.5" style="65" customWidth="1"/>
    <col min="5134" max="5179" width="0" style="65" hidden="1" customWidth="1"/>
    <col min="5180" max="5376" width="9" style="65"/>
    <col min="5377" max="5377" width="18.75" style="65" customWidth="1"/>
    <col min="5378" max="5378" width="15" style="65" customWidth="1"/>
    <col min="5379" max="5379" width="6" style="65" customWidth="1"/>
    <col min="5380" max="5380" width="3.75" style="65" customWidth="1"/>
    <col min="5381" max="5388" width="9.75" style="65" customWidth="1"/>
    <col min="5389" max="5389" width="7.5" style="65" customWidth="1"/>
    <col min="5390" max="5435" width="0" style="65" hidden="1" customWidth="1"/>
    <col min="5436" max="5632" width="9" style="65"/>
    <col min="5633" max="5633" width="18.75" style="65" customWidth="1"/>
    <col min="5634" max="5634" width="15" style="65" customWidth="1"/>
    <col min="5635" max="5635" width="6" style="65" customWidth="1"/>
    <col min="5636" max="5636" width="3.75" style="65" customWidth="1"/>
    <col min="5637" max="5644" width="9.75" style="65" customWidth="1"/>
    <col min="5645" max="5645" width="7.5" style="65" customWidth="1"/>
    <col min="5646" max="5691" width="0" style="65" hidden="1" customWidth="1"/>
    <col min="5692" max="5888" width="9" style="65"/>
    <col min="5889" max="5889" width="18.75" style="65" customWidth="1"/>
    <col min="5890" max="5890" width="15" style="65" customWidth="1"/>
    <col min="5891" max="5891" width="6" style="65" customWidth="1"/>
    <col min="5892" max="5892" width="3.75" style="65" customWidth="1"/>
    <col min="5893" max="5900" width="9.75" style="65" customWidth="1"/>
    <col min="5901" max="5901" width="7.5" style="65" customWidth="1"/>
    <col min="5902" max="5947" width="0" style="65" hidden="1" customWidth="1"/>
    <col min="5948" max="6144" width="9" style="65"/>
    <col min="6145" max="6145" width="18.75" style="65" customWidth="1"/>
    <col min="6146" max="6146" width="15" style="65" customWidth="1"/>
    <col min="6147" max="6147" width="6" style="65" customWidth="1"/>
    <col min="6148" max="6148" width="3.75" style="65" customWidth="1"/>
    <col min="6149" max="6156" width="9.75" style="65" customWidth="1"/>
    <col min="6157" max="6157" width="7.5" style="65" customWidth="1"/>
    <col min="6158" max="6203" width="0" style="65" hidden="1" customWidth="1"/>
    <col min="6204" max="6400" width="9" style="65"/>
    <col min="6401" max="6401" width="18.75" style="65" customWidth="1"/>
    <col min="6402" max="6402" width="15" style="65" customWidth="1"/>
    <col min="6403" max="6403" width="6" style="65" customWidth="1"/>
    <col min="6404" max="6404" width="3.75" style="65" customWidth="1"/>
    <col min="6405" max="6412" width="9.75" style="65" customWidth="1"/>
    <col min="6413" max="6413" width="7.5" style="65" customWidth="1"/>
    <col min="6414" max="6459" width="0" style="65" hidden="1" customWidth="1"/>
    <col min="6460" max="6656" width="9" style="65"/>
    <col min="6657" max="6657" width="18.75" style="65" customWidth="1"/>
    <col min="6658" max="6658" width="15" style="65" customWidth="1"/>
    <col min="6659" max="6659" width="6" style="65" customWidth="1"/>
    <col min="6660" max="6660" width="3.75" style="65" customWidth="1"/>
    <col min="6661" max="6668" width="9.75" style="65" customWidth="1"/>
    <col min="6669" max="6669" width="7.5" style="65" customWidth="1"/>
    <col min="6670" max="6715" width="0" style="65" hidden="1" customWidth="1"/>
    <col min="6716" max="6912" width="9" style="65"/>
    <col min="6913" max="6913" width="18.75" style="65" customWidth="1"/>
    <col min="6914" max="6914" width="15" style="65" customWidth="1"/>
    <col min="6915" max="6915" width="6" style="65" customWidth="1"/>
    <col min="6916" max="6916" width="3.75" style="65" customWidth="1"/>
    <col min="6917" max="6924" width="9.75" style="65" customWidth="1"/>
    <col min="6925" max="6925" width="7.5" style="65" customWidth="1"/>
    <col min="6926" max="6971" width="0" style="65" hidden="1" customWidth="1"/>
    <col min="6972" max="7168" width="9" style="65"/>
    <col min="7169" max="7169" width="18.75" style="65" customWidth="1"/>
    <col min="7170" max="7170" width="15" style="65" customWidth="1"/>
    <col min="7171" max="7171" width="6" style="65" customWidth="1"/>
    <col min="7172" max="7172" width="3.75" style="65" customWidth="1"/>
    <col min="7173" max="7180" width="9.75" style="65" customWidth="1"/>
    <col min="7181" max="7181" width="7.5" style="65" customWidth="1"/>
    <col min="7182" max="7227" width="0" style="65" hidden="1" customWidth="1"/>
    <col min="7228" max="7424" width="9" style="65"/>
    <col min="7425" max="7425" width="18.75" style="65" customWidth="1"/>
    <col min="7426" max="7426" width="15" style="65" customWidth="1"/>
    <col min="7427" max="7427" width="6" style="65" customWidth="1"/>
    <col min="7428" max="7428" width="3.75" style="65" customWidth="1"/>
    <col min="7429" max="7436" width="9.75" style="65" customWidth="1"/>
    <col min="7437" max="7437" width="7.5" style="65" customWidth="1"/>
    <col min="7438" max="7483" width="0" style="65" hidden="1" customWidth="1"/>
    <col min="7484" max="7680" width="9" style="65"/>
    <col min="7681" max="7681" width="18.75" style="65" customWidth="1"/>
    <col min="7682" max="7682" width="15" style="65" customWidth="1"/>
    <col min="7683" max="7683" width="6" style="65" customWidth="1"/>
    <col min="7684" max="7684" width="3.75" style="65" customWidth="1"/>
    <col min="7685" max="7692" width="9.75" style="65" customWidth="1"/>
    <col min="7693" max="7693" width="7.5" style="65" customWidth="1"/>
    <col min="7694" max="7739" width="0" style="65" hidden="1" customWidth="1"/>
    <col min="7740" max="7936" width="9" style="65"/>
    <col min="7937" max="7937" width="18.75" style="65" customWidth="1"/>
    <col min="7938" max="7938" width="15" style="65" customWidth="1"/>
    <col min="7939" max="7939" width="6" style="65" customWidth="1"/>
    <col min="7940" max="7940" width="3.75" style="65" customWidth="1"/>
    <col min="7941" max="7948" width="9.75" style="65" customWidth="1"/>
    <col min="7949" max="7949" width="7.5" style="65" customWidth="1"/>
    <col min="7950" max="7995" width="0" style="65" hidden="1" customWidth="1"/>
    <col min="7996" max="8192" width="9" style="65"/>
    <col min="8193" max="8193" width="18.75" style="65" customWidth="1"/>
    <col min="8194" max="8194" width="15" style="65" customWidth="1"/>
    <col min="8195" max="8195" width="6" style="65" customWidth="1"/>
    <col min="8196" max="8196" width="3.75" style="65" customWidth="1"/>
    <col min="8197" max="8204" width="9.75" style="65" customWidth="1"/>
    <col min="8205" max="8205" width="7.5" style="65" customWidth="1"/>
    <col min="8206" max="8251" width="0" style="65" hidden="1" customWidth="1"/>
    <col min="8252" max="8448" width="9" style="65"/>
    <col min="8449" max="8449" width="18.75" style="65" customWidth="1"/>
    <col min="8450" max="8450" width="15" style="65" customWidth="1"/>
    <col min="8451" max="8451" width="6" style="65" customWidth="1"/>
    <col min="8452" max="8452" width="3.75" style="65" customWidth="1"/>
    <col min="8453" max="8460" width="9.75" style="65" customWidth="1"/>
    <col min="8461" max="8461" width="7.5" style="65" customWidth="1"/>
    <col min="8462" max="8507" width="0" style="65" hidden="1" customWidth="1"/>
    <col min="8508" max="8704" width="9" style="65"/>
    <col min="8705" max="8705" width="18.75" style="65" customWidth="1"/>
    <col min="8706" max="8706" width="15" style="65" customWidth="1"/>
    <col min="8707" max="8707" width="6" style="65" customWidth="1"/>
    <col min="8708" max="8708" width="3.75" style="65" customWidth="1"/>
    <col min="8709" max="8716" width="9.75" style="65" customWidth="1"/>
    <col min="8717" max="8717" width="7.5" style="65" customWidth="1"/>
    <col min="8718" max="8763" width="0" style="65" hidden="1" customWidth="1"/>
    <col min="8764" max="8960" width="9" style="65"/>
    <col min="8961" max="8961" width="18.75" style="65" customWidth="1"/>
    <col min="8962" max="8962" width="15" style="65" customWidth="1"/>
    <col min="8963" max="8963" width="6" style="65" customWidth="1"/>
    <col min="8964" max="8964" width="3.75" style="65" customWidth="1"/>
    <col min="8965" max="8972" width="9.75" style="65" customWidth="1"/>
    <col min="8973" max="8973" width="7.5" style="65" customWidth="1"/>
    <col min="8974" max="9019" width="0" style="65" hidden="1" customWidth="1"/>
    <col min="9020" max="9216" width="9" style="65"/>
    <col min="9217" max="9217" width="18.75" style="65" customWidth="1"/>
    <col min="9218" max="9218" width="15" style="65" customWidth="1"/>
    <col min="9219" max="9219" width="6" style="65" customWidth="1"/>
    <col min="9220" max="9220" width="3.75" style="65" customWidth="1"/>
    <col min="9221" max="9228" width="9.75" style="65" customWidth="1"/>
    <col min="9229" max="9229" width="7.5" style="65" customWidth="1"/>
    <col min="9230" max="9275" width="0" style="65" hidden="1" customWidth="1"/>
    <col min="9276" max="9472" width="9" style="65"/>
    <col min="9473" max="9473" width="18.75" style="65" customWidth="1"/>
    <col min="9474" max="9474" width="15" style="65" customWidth="1"/>
    <col min="9475" max="9475" width="6" style="65" customWidth="1"/>
    <col min="9476" max="9476" width="3.75" style="65" customWidth="1"/>
    <col min="9477" max="9484" width="9.75" style="65" customWidth="1"/>
    <col min="9485" max="9485" width="7.5" style="65" customWidth="1"/>
    <col min="9486" max="9531" width="0" style="65" hidden="1" customWidth="1"/>
    <col min="9532" max="9728" width="9" style="65"/>
    <col min="9729" max="9729" width="18.75" style="65" customWidth="1"/>
    <col min="9730" max="9730" width="15" style="65" customWidth="1"/>
    <col min="9731" max="9731" width="6" style="65" customWidth="1"/>
    <col min="9732" max="9732" width="3.75" style="65" customWidth="1"/>
    <col min="9733" max="9740" width="9.75" style="65" customWidth="1"/>
    <col min="9741" max="9741" width="7.5" style="65" customWidth="1"/>
    <col min="9742" max="9787" width="0" style="65" hidden="1" customWidth="1"/>
    <col min="9788" max="9984" width="9" style="65"/>
    <col min="9985" max="9985" width="18.75" style="65" customWidth="1"/>
    <col min="9986" max="9986" width="15" style="65" customWidth="1"/>
    <col min="9987" max="9987" width="6" style="65" customWidth="1"/>
    <col min="9988" max="9988" width="3.75" style="65" customWidth="1"/>
    <col min="9989" max="9996" width="9.75" style="65" customWidth="1"/>
    <col min="9997" max="9997" width="7.5" style="65" customWidth="1"/>
    <col min="9998" max="10043" width="0" style="65" hidden="1" customWidth="1"/>
    <col min="10044" max="10240" width="9" style="65"/>
    <col min="10241" max="10241" width="18.75" style="65" customWidth="1"/>
    <col min="10242" max="10242" width="15" style="65" customWidth="1"/>
    <col min="10243" max="10243" width="6" style="65" customWidth="1"/>
    <col min="10244" max="10244" width="3.75" style="65" customWidth="1"/>
    <col min="10245" max="10252" width="9.75" style="65" customWidth="1"/>
    <col min="10253" max="10253" width="7.5" style="65" customWidth="1"/>
    <col min="10254" max="10299" width="0" style="65" hidden="1" customWidth="1"/>
    <col min="10300" max="10496" width="9" style="65"/>
    <col min="10497" max="10497" width="18.75" style="65" customWidth="1"/>
    <col min="10498" max="10498" width="15" style="65" customWidth="1"/>
    <col min="10499" max="10499" width="6" style="65" customWidth="1"/>
    <col min="10500" max="10500" width="3.75" style="65" customWidth="1"/>
    <col min="10501" max="10508" width="9.75" style="65" customWidth="1"/>
    <col min="10509" max="10509" width="7.5" style="65" customWidth="1"/>
    <col min="10510" max="10555" width="0" style="65" hidden="1" customWidth="1"/>
    <col min="10556" max="10752" width="9" style="65"/>
    <col min="10753" max="10753" width="18.75" style="65" customWidth="1"/>
    <col min="10754" max="10754" width="15" style="65" customWidth="1"/>
    <col min="10755" max="10755" width="6" style="65" customWidth="1"/>
    <col min="10756" max="10756" width="3.75" style="65" customWidth="1"/>
    <col min="10757" max="10764" width="9.75" style="65" customWidth="1"/>
    <col min="10765" max="10765" width="7.5" style="65" customWidth="1"/>
    <col min="10766" max="10811" width="0" style="65" hidden="1" customWidth="1"/>
    <col min="10812" max="11008" width="9" style="65"/>
    <col min="11009" max="11009" width="18.75" style="65" customWidth="1"/>
    <col min="11010" max="11010" width="15" style="65" customWidth="1"/>
    <col min="11011" max="11011" width="6" style="65" customWidth="1"/>
    <col min="11012" max="11012" width="3.75" style="65" customWidth="1"/>
    <col min="11013" max="11020" width="9.75" style="65" customWidth="1"/>
    <col min="11021" max="11021" width="7.5" style="65" customWidth="1"/>
    <col min="11022" max="11067" width="0" style="65" hidden="1" customWidth="1"/>
    <col min="11068" max="11264" width="9" style="65"/>
    <col min="11265" max="11265" width="18.75" style="65" customWidth="1"/>
    <col min="11266" max="11266" width="15" style="65" customWidth="1"/>
    <col min="11267" max="11267" width="6" style="65" customWidth="1"/>
    <col min="11268" max="11268" width="3.75" style="65" customWidth="1"/>
    <col min="11269" max="11276" width="9.75" style="65" customWidth="1"/>
    <col min="11277" max="11277" width="7.5" style="65" customWidth="1"/>
    <col min="11278" max="11323" width="0" style="65" hidden="1" customWidth="1"/>
    <col min="11324" max="11520" width="9" style="65"/>
    <col min="11521" max="11521" width="18.75" style="65" customWidth="1"/>
    <col min="11522" max="11522" width="15" style="65" customWidth="1"/>
    <col min="11523" max="11523" width="6" style="65" customWidth="1"/>
    <col min="11524" max="11524" width="3.75" style="65" customWidth="1"/>
    <col min="11525" max="11532" width="9.75" style="65" customWidth="1"/>
    <col min="11533" max="11533" width="7.5" style="65" customWidth="1"/>
    <col min="11534" max="11579" width="0" style="65" hidden="1" customWidth="1"/>
    <col min="11580" max="11776" width="9" style="65"/>
    <col min="11777" max="11777" width="18.75" style="65" customWidth="1"/>
    <col min="11778" max="11778" width="15" style="65" customWidth="1"/>
    <col min="11779" max="11779" width="6" style="65" customWidth="1"/>
    <col min="11780" max="11780" width="3.75" style="65" customWidth="1"/>
    <col min="11781" max="11788" width="9.75" style="65" customWidth="1"/>
    <col min="11789" max="11789" width="7.5" style="65" customWidth="1"/>
    <col min="11790" max="11835" width="0" style="65" hidden="1" customWidth="1"/>
    <col min="11836" max="12032" width="9" style="65"/>
    <col min="12033" max="12033" width="18.75" style="65" customWidth="1"/>
    <col min="12034" max="12034" width="15" style="65" customWidth="1"/>
    <col min="12035" max="12035" width="6" style="65" customWidth="1"/>
    <col min="12036" max="12036" width="3.75" style="65" customWidth="1"/>
    <col min="12037" max="12044" width="9.75" style="65" customWidth="1"/>
    <col min="12045" max="12045" width="7.5" style="65" customWidth="1"/>
    <col min="12046" max="12091" width="0" style="65" hidden="1" customWidth="1"/>
    <col min="12092" max="12288" width="9" style="65"/>
    <col min="12289" max="12289" width="18.75" style="65" customWidth="1"/>
    <col min="12290" max="12290" width="15" style="65" customWidth="1"/>
    <col min="12291" max="12291" width="6" style="65" customWidth="1"/>
    <col min="12292" max="12292" width="3.75" style="65" customWidth="1"/>
    <col min="12293" max="12300" width="9.75" style="65" customWidth="1"/>
    <col min="12301" max="12301" width="7.5" style="65" customWidth="1"/>
    <col min="12302" max="12347" width="0" style="65" hidden="1" customWidth="1"/>
    <col min="12348" max="12544" width="9" style="65"/>
    <col min="12545" max="12545" width="18.75" style="65" customWidth="1"/>
    <col min="12546" max="12546" width="15" style="65" customWidth="1"/>
    <col min="12547" max="12547" width="6" style="65" customWidth="1"/>
    <col min="12548" max="12548" width="3.75" style="65" customWidth="1"/>
    <col min="12549" max="12556" width="9.75" style="65" customWidth="1"/>
    <col min="12557" max="12557" width="7.5" style="65" customWidth="1"/>
    <col min="12558" max="12603" width="0" style="65" hidden="1" customWidth="1"/>
    <col min="12604" max="12800" width="9" style="65"/>
    <col min="12801" max="12801" width="18.75" style="65" customWidth="1"/>
    <col min="12802" max="12802" width="15" style="65" customWidth="1"/>
    <col min="12803" max="12803" width="6" style="65" customWidth="1"/>
    <col min="12804" max="12804" width="3.75" style="65" customWidth="1"/>
    <col min="12805" max="12812" width="9.75" style="65" customWidth="1"/>
    <col min="12813" max="12813" width="7.5" style="65" customWidth="1"/>
    <col min="12814" max="12859" width="0" style="65" hidden="1" customWidth="1"/>
    <col min="12860" max="13056" width="9" style="65"/>
    <col min="13057" max="13057" width="18.75" style="65" customWidth="1"/>
    <col min="13058" max="13058" width="15" style="65" customWidth="1"/>
    <col min="13059" max="13059" width="6" style="65" customWidth="1"/>
    <col min="13060" max="13060" width="3.75" style="65" customWidth="1"/>
    <col min="13061" max="13068" width="9.75" style="65" customWidth="1"/>
    <col min="13069" max="13069" width="7.5" style="65" customWidth="1"/>
    <col min="13070" max="13115" width="0" style="65" hidden="1" customWidth="1"/>
    <col min="13116" max="13312" width="9" style="65"/>
    <col min="13313" max="13313" width="18.75" style="65" customWidth="1"/>
    <col min="13314" max="13314" width="15" style="65" customWidth="1"/>
    <col min="13315" max="13315" width="6" style="65" customWidth="1"/>
    <col min="13316" max="13316" width="3.75" style="65" customWidth="1"/>
    <col min="13317" max="13324" width="9.75" style="65" customWidth="1"/>
    <col min="13325" max="13325" width="7.5" style="65" customWidth="1"/>
    <col min="13326" max="13371" width="0" style="65" hidden="1" customWidth="1"/>
    <col min="13372" max="13568" width="9" style="65"/>
    <col min="13569" max="13569" width="18.75" style="65" customWidth="1"/>
    <col min="13570" max="13570" width="15" style="65" customWidth="1"/>
    <col min="13571" max="13571" width="6" style="65" customWidth="1"/>
    <col min="13572" max="13572" width="3.75" style="65" customWidth="1"/>
    <col min="13573" max="13580" width="9.75" style="65" customWidth="1"/>
    <col min="13581" max="13581" width="7.5" style="65" customWidth="1"/>
    <col min="13582" max="13627" width="0" style="65" hidden="1" customWidth="1"/>
    <col min="13628" max="13824" width="9" style="65"/>
    <col min="13825" max="13825" width="18.75" style="65" customWidth="1"/>
    <col min="13826" max="13826" width="15" style="65" customWidth="1"/>
    <col min="13827" max="13827" width="6" style="65" customWidth="1"/>
    <col min="13828" max="13828" width="3.75" style="65" customWidth="1"/>
    <col min="13829" max="13836" width="9.75" style="65" customWidth="1"/>
    <col min="13837" max="13837" width="7.5" style="65" customWidth="1"/>
    <col min="13838" max="13883" width="0" style="65" hidden="1" customWidth="1"/>
    <col min="13884" max="14080" width="9" style="65"/>
    <col min="14081" max="14081" width="18.75" style="65" customWidth="1"/>
    <col min="14082" max="14082" width="15" style="65" customWidth="1"/>
    <col min="14083" max="14083" width="6" style="65" customWidth="1"/>
    <col min="14084" max="14084" width="3.75" style="65" customWidth="1"/>
    <col min="14085" max="14092" width="9.75" style="65" customWidth="1"/>
    <col min="14093" max="14093" width="7.5" style="65" customWidth="1"/>
    <col min="14094" max="14139" width="0" style="65" hidden="1" customWidth="1"/>
    <col min="14140" max="14336" width="9" style="65"/>
    <col min="14337" max="14337" width="18.75" style="65" customWidth="1"/>
    <col min="14338" max="14338" width="15" style="65" customWidth="1"/>
    <col min="14339" max="14339" width="6" style="65" customWidth="1"/>
    <col min="14340" max="14340" width="3.75" style="65" customWidth="1"/>
    <col min="14341" max="14348" width="9.75" style="65" customWidth="1"/>
    <col min="14349" max="14349" width="7.5" style="65" customWidth="1"/>
    <col min="14350" max="14395" width="0" style="65" hidden="1" customWidth="1"/>
    <col min="14396" max="14592" width="9" style="65"/>
    <col min="14593" max="14593" width="18.75" style="65" customWidth="1"/>
    <col min="14594" max="14594" width="15" style="65" customWidth="1"/>
    <col min="14595" max="14595" width="6" style="65" customWidth="1"/>
    <col min="14596" max="14596" width="3.75" style="65" customWidth="1"/>
    <col min="14597" max="14604" width="9.75" style="65" customWidth="1"/>
    <col min="14605" max="14605" width="7.5" style="65" customWidth="1"/>
    <col min="14606" max="14651" width="0" style="65" hidden="1" customWidth="1"/>
    <col min="14652" max="14848" width="9" style="65"/>
    <col min="14849" max="14849" width="18.75" style="65" customWidth="1"/>
    <col min="14850" max="14850" width="15" style="65" customWidth="1"/>
    <col min="14851" max="14851" width="6" style="65" customWidth="1"/>
    <col min="14852" max="14852" width="3.75" style="65" customWidth="1"/>
    <col min="14853" max="14860" width="9.75" style="65" customWidth="1"/>
    <col min="14861" max="14861" width="7.5" style="65" customWidth="1"/>
    <col min="14862" max="14907" width="0" style="65" hidden="1" customWidth="1"/>
    <col min="14908" max="15104" width="9" style="65"/>
    <col min="15105" max="15105" width="18.75" style="65" customWidth="1"/>
    <col min="15106" max="15106" width="15" style="65" customWidth="1"/>
    <col min="15107" max="15107" width="6" style="65" customWidth="1"/>
    <col min="15108" max="15108" width="3.75" style="65" customWidth="1"/>
    <col min="15109" max="15116" width="9.75" style="65" customWidth="1"/>
    <col min="15117" max="15117" width="7.5" style="65" customWidth="1"/>
    <col min="15118" max="15163" width="0" style="65" hidden="1" customWidth="1"/>
    <col min="15164" max="15360" width="9" style="65"/>
    <col min="15361" max="15361" width="18.75" style="65" customWidth="1"/>
    <col min="15362" max="15362" width="15" style="65" customWidth="1"/>
    <col min="15363" max="15363" width="6" style="65" customWidth="1"/>
    <col min="15364" max="15364" width="3.75" style="65" customWidth="1"/>
    <col min="15365" max="15372" width="9.75" style="65" customWidth="1"/>
    <col min="15373" max="15373" width="7.5" style="65" customWidth="1"/>
    <col min="15374" max="15419" width="0" style="65" hidden="1" customWidth="1"/>
    <col min="15420" max="15616" width="9" style="65"/>
    <col min="15617" max="15617" width="18.75" style="65" customWidth="1"/>
    <col min="15618" max="15618" width="15" style="65" customWidth="1"/>
    <col min="15619" max="15619" width="6" style="65" customWidth="1"/>
    <col min="15620" max="15620" width="3.75" style="65" customWidth="1"/>
    <col min="15621" max="15628" width="9.75" style="65" customWidth="1"/>
    <col min="15629" max="15629" width="7.5" style="65" customWidth="1"/>
    <col min="15630" max="15675" width="0" style="65" hidden="1" customWidth="1"/>
    <col min="15676" max="15872" width="9" style="65"/>
    <col min="15873" max="15873" width="18.75" style="65" customWidth="1"/>
    <col min="15874" max="15874" width="15" style="65" customWidth="1"/>
    <col min="15875" max="15875" width="6" style="65" customWidth="1"/>
    <col min="15876" max="15876" width="3.75" style="65" customWidth="1"/>
    <col min="15877" max="15884" width="9.75" style="65" customWidth="1"/>
    <col min="15885" max="15885" width="7.5" style="65" customWidth="1"/>
    <col min="15886" max="15931" width="0" style="65" hidden="1" customWidth="1"/>
    <col min="15932" max="16128" width="9" style="65"/>
    <col min="16129" max="16129" width="18.75" style="65" customWidth="1"/>
    <col min="16130" max="16130" width="15" style="65" customWidth="1"/>
    <col min="16131" max="16131" width="6" style="65" customWidth="1"/>
    <col min="16132" max="16132" width="3.75" style="65" customWidth="1"/>
    <col min="16133" max="16140" width="9.75" style="65" customWidth="1"/>
    <col min="16141" max="16141" width="7.5" style="65" customWidth="1"/>
    <col min="16142" max="16187" width="0" style="65" hidden="1" customWidth="1"/>
    <col min="16188" max="16384" width="9" style="65"/>
  </cols>
  <sheetData>
    <row r="1" spans="1:61" ht="18.399999999999999" customHeight="1" thickBot="1" x14ac:dyDescent="0.2">
      <c r="A1" s="65" t="s">
        <v>548</v>
      </c>
    </row>
    <row r="2" spans="1:61" ht="18.399999999999999" customHeight="1" x14ac:dyDescent="0.15">
      <c r="A2" s="127" t="s">
        <v>549</v>
      </c>
      <c r="B2" s="124" t="s">
        <v>550</v>
      </c>
      <c r="C2" s="124" t="s">
        <v>61</v>
      </c>
      <c r="D2" s="124" t="s">
        <v>60</v>
      </c>
      <c r="E2" s="124" t="s">
        <v>551</v>
      </c>
      <c r="F2" s="124" t="s">
        <v>77</v>
      </c>
      <c r="G2" s="124" t="s">
        <v>552</v>
      </c>
      <c r="H2" s="124" t="s">
        <v>77</v>
      </c>
      <c r="I2" s="124" t="s">
        <v>553</v>
      </c>
      <c r="J2" s="124" t="s">
        <v>77</v>
      </c>
      <c r="K2" s="124" t="s">
        <v>554</v>
      </c>
      <c r="L2" s="124" t="s">
        <v>77</v>
      </c>
      <c r="M2" s="125" t="s">
        <v>555</v>
      </c>
    </row>
    <row r="3" spans="1:61" ht="18.399999999999999" customHeight="1" thickBot="1" x14ac:dyDescent="0.2">
      <c r="A3" s="128" t="s">
        <v>77</v>
      </c>
      <c r="B3" s="129" t="s">
        <v>77</v>
      </c>
      <c r="C3" s="129" t="s">
        <v>77</v>
      </c>
      <c r="D3" s="129" t="s">
        <v>77</v>
      </c>
      <c r="E3" s="66" t="s">
        <v>556</v>
      </c>
      <c r="F3" s="66" t="s">
        <v>557</v>
      </c>
      <c r="G3" s="66" t="s">
        <v>556</v>
      </c>
      <c r="H3" s="66" t="s">
        <v>557</v>
      </c>
      <c r="I3" s="66" t="s">
        <v>556</v>
      </c>
      <c r="J3" s="66" t="s">
        <v>557</v>
      </c>
      <c r="K3" s="66" t="s">
        <v>556</v>
      </c>
      <c r="L3" s="66" t="s">
        <v>557</v>
      </c>
      <c r="M3" s="126" t="s">
        <v>77</v>
      </c>
      <c r="S3" s="67" t="s">
        <v>558</v>
      </c>
      <c r="T3" s="67" t="s">
        <v>559</v>
      </c>
      <c r="U3" s="67" t="s">
        <v>560</v>
      </c>
      <c r="V3" s="67" t="s">
        <v>561</v>
      </c>
      <c r="W3" s="67" t="s">
        <v>562</v>
      </c>
      <c r="X3" s="67" t="s">
        <v>563</v>
      </c>
      <c r="Y3" s="67" t="s">
        <v>564</v>
      </c>
    </row>
    <row r="4" spans="1:61" ht="18.399999999999999" customHeight="1" x14ac:dyDescent="0.15">
      <c r="A4" s="68" t="s">
        <v>565</v>
      </c>
      <c r="B4" s="69" t="s">
        <v>77</v>
      </c>
      <c r="C4" s="69">
        <v>1</v>
      </c>
      <c r="D4" s="69" t="s">
        <v>277</v>
      </c>
      <c r="F4" s="70">
        <f t="shared" ref="F4:F12" si="0">H4+J4+L4</f>
        <v>0</v>
      </c>
      <c r="H4" s="70">
        <f>TRUNC(H5+H6+H7+H8+H9+H10,0)</f>
        <v>0</v>
      </c>
      <c r="J4" s="70">
        <f>TRUNC(J5+J6+J7+J8+J9+J10,0)</f>
        <v>0</v>
      </c>
      <c r="L4" s="70">
        <f>TRUNC(L5+L6+L7+L8+L9+L10,0)</f>
        <v>0</v>
      </c>
      <c r="M4" s="71" t="s">
        <v>77</v>
      </c>
      <c r="N4" s="65" t="s">
        <v>77</v>
      </c>
      <c r="O4" s="65" t="s">
        <v>566</v>
      </c>
    </row>
    <row r="5" spans="1:61" ht="18.399999999999999" customHeight="1" x14ac:dyDescent="0.15">
      <c r="A5" s="68" t="s">
        <v>567</v>
      </c>
      <c r="B5" s="69" t="s">
        <v>77</v>
      </c>
      <c r="C5" s="69">
        <v>1</v>
      </c>
      <c r="D5" s="69" t="s">
        <v>277</v>
      </c>
      <c r="E5" s="70">
        <f t="shared" ref="E5:E12" si="1">G5+I5+K5</f>
        <v>0</v>
      </c>
      <c r="F5" s="70">
        <f t="shared" si="0"/>
        <v>0</v>
      </c>
      <c r="G5" s="70"/>
      <c r="H5" s="70"/>
      <c r="I5" s="70"/>
      <c r="J5" s="70"/>
      <c r="K5" s="70"/>
      <c r="L5" s="70"/>
      <c r="M5" s="71" t="s">
        <v>77</v>
      </c>
      <c r="N5" s="65" t="s">
        <v>77</v>
      </c>
      <c r="P5" s="65" t="s">
        <v>568</v>
      </c>
      <c r="Q5" s="65" t="s">
        <v>77</v>
      </c>
      <c r="R5" s="65" t="s">
        <v>569</v>
      </c>
      <c r="BI5" s="72" t="str">
        <f>HYPERLINK("#내역서!A14","A10 →")</f>
        <v>A10 →</v>
      </c>
    </row>
    <row r="6" spans="1:61" ht="18.399999999999999" customHeight="1" x14ac:dyDescent="0.15">
      <c r="A6" s="68" t="s">
        <v>570</v>
      </c>
      <c r="B6" s="69" t="s">
        <v>77</v>
      </c>
      <c r="C6" s="69">
        <v>1</v>
      </c>
      <c r="D6" s="69" t="s">
        <v>277</v>
      </c>
      <c r="E6" s="70">
        <f t="shared" si="1"/>
        <v>0</v>
      </c>
      <c r="F6" s="70">
        <f t="shared" si="0"/>
        <v>0</v>
      </c>
      <c r="G6" s="70"/>
      <c r="H6" s="70"/>
      <c r="I6" s="70"/>
      <c r="J6" s="70"/>
      <c r="K6" s="70"/>
      <c r="L6" s="70"/>
      <c r="M6" s="71" t="s">
        <v>77</v>
      </c>
      <c r="N6" s="65" t="s">
        <v>77</v>
      </c>
      <c r="P6" s="65" t="s">
        <v>571</v>
      </c>
      <c r="Q6" s="65" t="s">
        <v>77</v>
      </c>
      <c r="R6" s="65" t="s">
        <v>572</v>
      </c>
      <c r="BI6" s="72" t="str">
        <f>HYPERLINK("#내역서!A25","A20 →")</f>
        <v>A20 →</v>
      </c>
    </row>
    <row r="7" spans="1:61" ht="18.399999999999999" customHeight="1" x14ac:dyDescent="0.15">
      <c r="A7" s="68" t="s">
        <v>573</v>
      </c>
      <c r="B7" s="69" t="s">
        <v>77</v>
      </c>
      <c r="C7" s="69">
        <v>1</v>
      </c>
      <c r="D7" s="69" t="s">
        <v>277</v>
      </c>
      <c r="E7" s="70">
        <f t="shared" si="1"/>
        <v>0</v>
      </c>
      <c r="F7" s="70">
        <f t="shared" si="0"/>
        <v>0</v>
      </c>
      <c r="G7" s="70"/>
      <c r="H7" s="70"/>
      <c r="I7" s="70"/>
      <c r="J7" s="70"/>
      <c r="K7" s="70"/>
      <c r="L7" s="70"/>
      <c r="M7" s="71" t="s">
        <v>77</v>
      </c>
      <c r="N7" s="65" t="s">
        <v>77</v>
      </c>
      <c r="P7" s="65" t="s">
        <v>574</v>
      </c>
      <c r="Q7" s="65" t="s">
        <v>77</v>
      </c>
      <c r="R7" s="65" t="s">
        <v>575</v>
      </c>
      <c r="BI7" s="72" t="str">
        <f>HYPERLINK("#내역서!A40","A30 →")</f>
        <v>A30 →</v>
      </c>
    </row>
    <row r="8" spans="1:61" ht="18.399999999999999" customHeight="1" x14ac:dyDescent="0.15">
      <c r="A8" s="68" t="s">
        <v>576</v>
      </c>
      <c r="B8" s="69" t="s">
        <v>77</v>
      </c>
      <c r="C8" s="69">
        <v>1</v>
      </c>
      <c r="D8" s="69" t="s">
        <v>277</v>
      </c>
      <c r="E8" s="70">
        <f t="shared" si="1"/>
        <v>0</v>
      </c>
      <c r="F8" s="70">
        <f t="shared" si="0"/>
        <v>0</v>
      </c>
      <c r="G8" s="70"/>
      <c r="H8" s="70"/>
      <c r="I8" s="70"/>
      <c r="J8" s="70"/>
      <c r="K8" s="70"/>
      <c r="L8" s="70"/>
      <c r="M8" s="71" t="s">
        <v>77</v>
      </c>
      <c r="N8" s="65" t="s">
        <v>77</v>
      </c>
      <c r="P8" s="65" t="s">
        <v>577</v>
      </c>
      <c r="Q8" s="65" t="s">
        <v>77</v>
      </c>
      <c r="R8" s="65" t="s">
        <v>578</v>
      </c>
      <c r="BI8" s="72" t="str">
        <f>HYPERLINK("#내역서!A44","A40 →")</f>
        <v>A40 →</v>
      </c>
    </row>
    <row r="9" spans="1:61" ht="18.399999999999999" customHeight="1" x14ac:dyDescent="0.15">
      <c r="A9" s="68" t="s">
        <v>579</v>
      </c>
      <c r="B9" s="69" t="s">
        <v>77</v>
      </c>
      <c r="C9" s="69">
        <v>1</v>
      </c>
      <c r="D9" s="69" t="s">
        <v>277</v>
      </c>
      <c r="E9" s="70">
        <f t="shared" si="1"/>
        <v>0</v>
      </c>
      <c r="F9" s="70">
        <f t="shared" si="0"/>
        <v>0</v>
      </c>
      <c r="G9" s="70"/>
      <c r="H9" s="70"/>
      <c r="I9" s="70"/>
      <c r="J9" s="70"/>
      <c r="K9" s="70"/>
      <c r="L9" s="70"/>
      <c r="M9" s="71" t="s">
        <v>77</v>
      </c>
      <c r="N9" s="65" t="s">
        <v>77</v>
      </c>
      <c r="P9" s="65" t="s">
        <v>580</v>
      </c>
      <c r="Q9" s="65" t="s">
        <v>77</v>
      </c>
      <c r="R9" s="65" t="s">
        <v>581</v>
      </c>
      <c r="BI9" s="72" t="str">
        <f>HYPERLINK("#내역서!A52","A50 →")</f>
        <v>A50 →</v>
      </c>
    </row>
    <row r="10" spans="1:61" ht="18.399999999999999" customHeight="1" x14ac:dyDescent="0.15">
      <c r="A10" s="68" t="s">
        <v>582</v>
      </c>
      <c r="B10" s="69" t="s">
        <v>77</v>
      </c>
      <c r="C10" s="69">
        <v>1</v>
      </c>
      <c r="D10" s="69" t="s">
        <v>277</v>
      </c>
      <c r="E10" s="70">
        <f t="shared" si="1"/>
        <v>0</v>
      </c>
      <c r="F10" s="70">
        <f t="shared" si="0"/>
        <v>0</v>
      </c>
      <c r="G10" s="70"/>
      <c r="H10" s="70"/>
      <c r="I10" s="70"/>
      <c r="J10" s="70"/>
      <c r="K10" s="70"/>
      <c r="L10" s="70"/>
      <c r="M10" s="71" t="s">
        <v>77</v>
      </c>
      <c r="N10" s="65" t="s">
        <v>77</v>
      </c>
      <c r="P10" s="65" t="s">
        <v>583</v>
      </c>
      <c r="Q10" s="65" t="s">
        <v>77</v>
      </c>
      <c r="R10" s="65" t="s">
        <v>584</v>
      </c>
      <c r="BI10" s="72" t="str">
        <f>HYPERLINK("#내역서!A56","A60 →")</f>
        <v>A60 →</v>
      </c>
    </row>
    <row r="11" spans="1:61" ht="18.399999999999999" customHeight="1" x14ac:dyDescent="0.15">
      <c r="A11" s="68" t="s">
        <v>585</v>
      </c>
      <c r="B11" s="69" t="s">
        <v>77</v>
      </c>
      <c r="C11" s="69"/>
      <c r="D11" s="69" t="s">
        <v>277</v>
      </c>
      <c r="E11" s="70">
        <f t="shared" si="1"/>
        <v>0</v>
      </c>
      <c r="F11" s="70">
        <f t="shared" si="0"/>
        <v>0</v>
      </c>
      <c r="G11" s="67"/>
      <c r="H11" s="70"/>
      <c r="I11" s="67"/>
      <c r="J11" s="70"/>
      <c r="K11" s="67"/>
      <c r="L11" s="70"/>
      <c r="M11" s="71" t="s">
        <v>77</v>
      </c>
      <c r="N11" s="65" t="s">
        <v>77</v>
      </c>
      <c r="P11" s="65" t="s">
        <v>586</v>
      </c>
      <c r="Q11" s="65" t="s">
        <v>587</v>
      </c>
      <c r="R11" s="65" t="s">
        <v>77</v>
      </c>
    </row>
    <row r="12" spans="1:61" ht="18.399999999999999" customHeight="1" x14ac:dyDescent="0.15">
      <c r="A12" s="68" t="s">
        <v>588</v>
      </c>
      <c r="B12" s="69" t="s">
        <v>77</v>
      </c>
      <c r="C12" s="69"/>
      <c r="D12" s="69" t="s">
        <v>77</v>
      </c>
      <c r="E12" s="70">
        <f t="shared" si="1"/>
        <v>0</v>
      </c>
      <c r="F12" s="70">
        <f t="shared" si="0"/>
        <v>0</v>
      </c>
      <c r="G12" s="67"/>
      <c r="H12" s="70"/>
      <c r="I12" s="67"/>
      <c r="J12" s="70"/>
      <c r="K12" s="67"/>
      <c r="L12" s="70"/>
      <c r="M12" s="71" t="s">
        <v>77</v>
      </c>
      <c r="N12" s="65" t="s">
        <v>77</v>
      </c>
      <c r="P12" s="65" t="s">
        <v>589</v>
      </c>
      <c r="Q12" s="65" t="s">
        <v>590</v>
      </c>
      <c r="R12" s="65" t="s">
        <v>77</v>
      </c>
    </row>
    <row r="13" spans="1:61" ht="18.399999999999999" customHeight="1" x14ac:dyDescent="0.15">
      <c r="A13" s="73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74"/>
    </row>
    <row r="14" spans="1:61" ht="18.399999999999999" customHeight="1" x14ac:dyDescent="0.15">
      <c r="A14" s="68" t="s">
        <v>591</v>
      </c>
      <c r="B14" s="69" t="s">
        <v>77</v>
      </c>
      <c r="C14" s="69">
        <v>1</v>
      </c>
      <c r="D14" s="69" t="s">
        <v>277</v>
      </c>
      <c r="F14" s="70">
        <f t="shared" ref="F14:F23" si="2">H14+J14+L14</f>
        <v>0</v>
      </c>
      <c r="H14" s="70"/>
      <c r="J14" s="70"/>
      <c r="L14" s="70"/>
      <c r="M14" s="71"/>
      <c r="N14" s="65" t="s">
        <v>77</v>
      </c>
      <c r="O14" s="65" t="s">
        <v>569</v>
      </c>
    </row>
    <row r="15" spans="1:61" ht="18.399999999999999" customHeight="1" x14ac:dyDescent="0.15">
      <c r="A15" s="68" t="s">
        <v>592</v>
      </c>
      <c r="B15" s="69" t="s">
        <v>593</v>
      </c>
      <c r="C15" s="69">
        <v>1</v>
      </c>
      <c r="D15" s="69" t="s">
        <v>594</v>
      </c>
      <c r="E15" s="70">
        <f t="shared" ref="E15:E23" si="3">G15+I15+K15</f>
        <v>0</v>
      </c>
      <c r="F15" s="70">
        <f t="shared" si="2"/>
        <v>0</v>
      </c>
      <c r="G15" s="70"/>
      <c r="H15" s="70"/>
      <c r="I15" s="70"/>
      <c r="J15" s="70"/>
      <c r="K15" s="70"/>
      <c r="L15" s="70"/>
      <c r="M15" s="71"/>
      <c r="N15" s="65" t="s">
        <v>77</v>
      </c>
      <c r="P15" s="65" t="s">
        <v>568</v>
      </c>
      <c r="Q15" s="65" t="s">
        <v>77</v>
      </c>
      <c r="R15" s="65" t="s">
        <v>595</v>
      </c>
      <c r="T15" s="65" t="s">
        <v>143</v>
      </c>
      <c r="BI15" s="72" t="str">
        <f>HYPERLINK("#일위대가목록!A4","TDODT191-09 →")</f>
        <v>TDODT191-09 →</v>
      </c>
    </row>
    <row r="16" spans="1:61" ht="18.399999999999999" customHeight="1" x14ac:dyDescent="0.15">
      <c r="A16" s="68" t="s">
        <v>592</v>
      </c>
      <c r="B16" s="69" t="s">
        <v>596</v>
      </c>
      <c r="C16" s="69">
        <v>1</v>
      </c>
      <c r="D16" s="69" t="s">
        <v>594</v>
      </c>
      <c r="E16" s="70">
        <f t="shared" si="3"/>
        <v>0</v>
      </c>
      <c r="F16" s="70">
        <f t="shared" si="2"/>
        <v>0</v>
      </c>
      <c r="G16" s="70"/>
      <c r="H16" s="70"/>
      <c r="I16" s="70"/>
      <c r="J16" s="70"/>
      <c r="K16" s="70"/>
      <c r="L16" s="70"/>
      <c r="M16" s="71"/>
      <c r="N16" s="65" t="s">
        <v>77</v>
      </c>
      <c r="P16" s="65" t="s">
        <v>571</v>
      </c>
      <c r="Q16" s="65" t="s">
        <v>77</v>
      </c>
      <c r="R16" s="65" t="s">
        <v>597</v>
      </c>
      <c r="T16" s="65" t="s">
        <v>143</v>
      </c>
      <c r="BI16" s="72" t="str">
        <f>HYPERLINK("#일위대가목록!A5","TDODT191-10 →")</f>
        <v>TDODT191-10 →</v>
      </c>
    </row>
    <row r="17" spans="1:61" ht="18.399999999999999" customHeight="1" x14ac:dyDescent="0.15">
      <c r="A17" s="68" t="s">
        <v>592</v>
      </c>
      <c r="B17" s="69" t="s">
        <v>598</v>
      </c>
      <c r="C17" s="69">
        <v>1</v>
      </c>
      <c r="D17" s="69" t="s">
        <v>594</v>
      </c>
      <c r="E17" s="70">
        <f t="shared" si="3"/>
        <v>0</v>
      </c>
      <c r="F17" s="70">
        <f t="shared" si="2"/>
        <v>0</v>
      </c>
      <c r="G17" s="70"/>
      <c r="H17" s="70"/>
      <c r="I17" s="70"/>
      <c r="J17" s="70"/>
      <c r="K17" s="70"/>
      <c r="L17" s="70"/>
      <c r="M17" s="71"/>
      <c r="N17" s="65" t="s">
        <v>77</v>
      </c>
      <c r="P17" s="65" t="s">
        <v>574</v>
      </c>
      <c r="Q17" s="65" t="s">
        <v>77</v>
      </c>
      <c r="R17" s="65" t="s">
        <v>599</v>
      </c>
      <c r="T17" s="65" t="s">
        <v>143</v>
      </c>
      <c r="BI17" s="72" t="str">
        <f>HYPERLINK("#일위대가목록!A6","TDODT191-11 →")</f>
        <v>TDODT191-11 →</v>
      </c>
    </row>
    <row r="18" spans="1:61" ht="18.399999999999999" customHeight="1" x14ac:dyDescent="0.15">
      <c r="A18" s="68" t="s">
        <v>600</v>
      </c>
      <c r="B18" s="69" t="s">
        <v>601</v>
      </c>
      <c r="C18" s="69">
        <v>1</v>
      </c>
      <c r="D18" s="69" t="s">
        <v>594</v>
      </c>
      <c r="E18" s="70">
        <f t="shared" si="3"/>
        <v>0</v>
      </c>
      <c r="F18" s="70">
        <f t="shared" si="2"/>
        <v>0</v>
      </c>
      <c r="G18" s="70"/>
      <c r="H18" s="70"/>
      <c r="I18" s="70"/>
      <c r="J18" s="70"/>
      <c r="K18" s="70"/>
      <c r="L18" s="70"/>
      <c r="M18" s="71"/>
      <c r="N18" s="65" t="s">
        <v>77</v>
      </c>
      <c r="P18" s="65" t="s">
        <v>577</v>
      </c>
      <c r="Q18" s="65" t="s">
        <v>77</v>
      </c>
      <c r="R18" s="65" t="s">
        <v>602</v>
      </c>
      <c r="T18" s="65" t="s">
        <v>143</v>
      </c>
      <c r="BI18" s="72" t="str">
        <f>HYPERLINK("#일위대가목록!A7","TDODT191-19 →")</f>
        <v>TDODT191-19 →</v>
      </c>
    </row>
    <row r="19" spans="1:61" ht="18.399999999999999" customHeight="1" x14ac:dyDescent="0.15">
      <c r="A19" s="68" t="s">
        <v>600</v>
      </c>
      <c r="B19" s="69" t="s">
        <v>603</v>
      </c>
      <c r="C19" s="69">
        <v>1</v>
      </c>
      <c r="D19" s="69" t="s">
        <v>594</v>
      </c>
      <c r="E19" s="70">
        <f t="shared" si="3"/>
        <v>0</v>
      </c>
      <c r="F19" s="70">
        <f t="shared" si="2"/>
        <v>0</v>
      </c>
      <c r="G19" s="70"/>
      <c r="H19" s="70"/>
      <c r="I19" s="70"/>
      <c r="J19" s="70"/>
      <c r="K19" s="70"/>
      <c r="L19" s="70"/>
      <c r="M19" s="71"/>
      <c r="N19" s="65" t="s">
        <v>77</v>
      </c>
      <c r="P19" s="65" t="s">
        <v>580</v>
      </c>
      <c r="Q19" s="65" t="s">
        <v>77</v>
      </c>
      <c r="R19" s="65" t="s">
        <v>604</v>
      </c>
      <c r="T19" s="65" t="s">
        <v>143</v>
      </c>
      <c r="BI19" s="72" t="str">
        <f>HYPERLINK("#일위대가목록!A8","TDODT191-20 →")</f>
        <v>TDODT191-20 →</v>
      </c>
    </row>
    <row r="20" spans="1:61" ht="18.399999999999999" customHeight="1" x14ac:dyDescent="0.15">
      <c r="A20" s="68" t="s">
        <v>605</v>
      </c>
      <c r="B20" s="69" t="s">
        <v>606</v>
      </c>
      <c r="C20" s="69">
        <v>1</v>
      </c>
      <c r="D20" s="69" t="s">
        <v>594</v>
      </c>
      <c r="E20" s="70">
        <f t="shared" si="3"/>
        <v>0</v>
      </c>
      <c r="F20" s="70">
        <f t="shared" si="2"/>
        <v>0</v>
      </c>
      <c r="G20" s="70"/>
      <c r="H20" s="70"/>
      <c r="I20" s="70"/>
      <c r="J20" s="70"/>
      <c r="K20" s="70"/>
      <c r="L20" s="70"/>
      <c r="M20" s="71"/>
      <c r="N20" s="65" t="s">
        <v>77</v>
      </c>
      <c r="P20" s="65" t="s">
        <v>583</v>
      </c>
      <c r="Q20" s="65" t="s">
        <v>77</v>
      </c>
      <c r="R20" s="65" t="s">
        <v>607</v>
      </c>
      <c r="T20" s="65" t="s">
        <v>143</v>
      </c>
      <c r="BI20" s="72" t="str">
        <f>HYPERLINK("#일위대가목록!A9","TDODT191-29 →")</f>
        <v>TDODT191-29 →</v>
      </c>
    </row>
    <row r="21" spans="1:61" ht="18.399999999999999" customHeight="1" x14ac:dyDescent="0.15">
      <c r="A21" s="68" t="s">
        <v>608</v>
      </c>
      <c r="B21" s="69" t="s">
        <v>609</v>
      </c>
      <c r="C21" s="69">
        <v>2</v>
      </c>
      <c r="D21" s="69" t="s">
        <v>594</v>
      </c>
      <c r="E21" s="70">
        <f t="shared" si="3"/>
        <v>0</v>
      </c>
      <c r="F21" s="70">
        <f t="shared" si="2"/>
        <v>0</v>
      </c>
      <c r="G21" s="70"/>
      <c r="H21" s="70"/>
      <c r="I21" s="70"/>
      <c r="J21" s="70"/>
      <c r="K21" s="70"/>
      <c r="L21" s="70"/>
      <c r="M21" s="71"/>
      <c r="N21" s="65" t="s">
        <v>77</v>
      </c>
      <c r="P21" s="65" t="s">
        <v>586</v>
      </c>
      <c r="Q21" s="65" t="s">
        <v>77</v>
      </c>
      <c r="R21" s="65" t="s">
        <v>610</v>
      </c>
      <c r="T21" s="65" t="s">
        <v>143</v>
      </c>
      <c r="BI21" s="72" t="str">
        <f>HYPERLINK("#일위대가목록!A10","TDODT191-53 →")</f>
        <v>TDODT191-53 →</v>
      </c>
    </row>
    <row r="22" spans="1:61" ht="18.399999999999999" customHeight="1" x14ac:dyDescent="0.15">
      <c r="A22" s="68" t="s">
        <v>608</v>
      </c>
      <c r="B22" s="69" t="s">
        <v>611</v>
      </c>
      <c r="C22" s="69">
        <v>1</v>
      </c>
      <c r="D22" s="69" t="s">
        <v>594</v>
      </c>
      <c r="E22" s="70">
        <f t="shared" si="3"/>
        <v>0</v>
      </c>
      <c r="F22" s="70">
        <f t="shared" si="2"/>
        <v>0</v>
      </c>
      <c r="G22" s="70"/>
      <c r="H22" s="70"/>
      <c r="I22" s="70"/>
      <c r="J22" s="70"/>
      <c r="K22" s="70"/>
      <c r="L22" s="70"/>
      <c r="M22" s="71"/>
      <c r="N22" s="65" t="s">
        <v>77</v>
      </c>
      <c r="P22" s="65" t="s">
        <v>589</v>
      </c>
      <c r="Q22" s="65" t="s">
        <v>77</v>
      </c>
      <c r="R22" s="65" t="s">
        <v>612</v>
      </c>
      <c r="T22" s="65" t="s">
        <v>143</v>
      </c>
      <c r="BI22" s="72" t="str">
        <f>HYPERLINK("#일위대가목록!A11","TDODT191-54 →")</f>
        <v>TDODT191-54 →</v>
      </c>
    </row>
    <row r="23" spans="1:61" ht="18.399999999999999" customHeight="1" x14ac:dyDescent="0.15">
      <c r="A23" s="68" t="s">
        <v>588</v>
      </c>
      <c r="B23" s="69" t="s">
        <v>77</v>
      </c>
      <c r="C23" s="69"/>
      <c r="D23" s="69" t="s">
        <v>77</v>
      </c>
      <c r="E23" s="70">
        <f t="shared" si="3"/>
        <v>0</v>
      </c>
      <c r="F23" s="70">
        <f t="shared" si="2"/>
        <v>0</v>
      </c>
      <c r="G23" s="67"/>
      <c r="H23" s="70"/>
      <c r="I23" s="67"/>
      <c r="J23" s="70"/>
      <c r="K23" s="67"/>
      <c r="L23" s="70"/>
      <c r="M23" s="71"/>
      <c r="N23" s="65" t="s">
        <v>77</v>
      </c>
      <c r="P23" s="65" t="s">
        <v>613</v>
      </c>
      <c r="Q23" s="65" t="s">
        <v>77</v>
      </c>
      <c r="R23" s="65" t="s">
        <v>77</v>
      </c>
    </row>
    <row r="24" spans="1:61" ht="18.399999999999999" customHeight="1" x14ac:dyDescent="0.15">
      <c r="A24" s="73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74"/>
    </row>
    <row r="25" spans="1:61" ht="18.399999999999999" customHeight="1" x14ac:dyDescent="0.15">
      <c r="A25" s="68" t="s">
        <v>614</v>
      </c>
      <c r="B25" s="69" t="s">
        <v>77</v>
      </c>
      <c r="C25" s="69">
        <v>1</v>
      </c>
      <c r="D25" s="69" t="s">
        <v>277</v>
      </c>
      <c r="F25" s="70">
        <f t="shared" ref="F25:F38" si="4">H25+J25+L25</f>
        <v>0</v>
      </c>
      <c r="H25" s="70"/>
      <c r="J25" s="70"/>
      <c r="L25" s="70"/>
      <c r="M25" s="71"/>
      <c r="N25" s="65" t="s">
        <v>77</v>
      </c>
      <c r="O25" s="65" t="s">
        <v>572</v>
      </c>
    </row>
    <row r="26" spans="1:61" ht="18.399999999999999" customHeight="1" x14ac:dyDescent="0.15">
      <c r="A26" s="68" t="s">
        <v>615</v>
      </c>
      <c r="B26" s="69" t="s">
        <v>616</v>
      </c>
      <c r="C26" s="69">
        <v>1</v>
      </c>
      <c r="D26" s="69" t="s">
        <v>594</v>
      </c>
      <c r="E26" s="70">
        <f t="shared" ref="E26:E38" si="5">G26+I26+K26</f>
        <v>0</v>
      </c>
      <c r="F26" s="70">
        <f t="shared" si="4"/>
        <v>0</v>
      </c>
      <c r="G26" s="70"/>
      <c r="H26" s="70"/>
      <c r="I26" s="70"/>
      <c r="J26" s="70"/>
      <c r="K26" s="70"/>
      <c r="L26" s="70"/>
      <c r="M26" s="71"/>
      <c r="N26" s="65" t="s">
        <v>77</v>
      </c>
      <c r="P26" s="65" t="s">
        <v>568</v>
      </c>
      <c r="Q26" s="65" t="s">
        <v>77</v>
      </c>
      <c r="R26" s="65" t="s">
        <v>617</v>
      </c>
      <c r="T26" s="65" t="s">
        <v>143</v>
      </c>
      <c r="BI26" s="72" t="str">
        <f>HYPERLINK("#일위대가목록!A12","TMODT191-07 →")</f>
        <v>TMODT191-07 →</v>
      </c>
    </row>
    <row r="27" spans="1:61" ht="18.399999999999999" customHeight="1" x14ac:dyDescent="0.15">
      <c r="A27" s="68" t="s">
        <v>615</v>
      </c>
      <c r="B27" s="69" t="s">
        <v>618</v>
      </c>
      <c r="C27" s="69">
        <v>2</v>
      </c>
      <c r="D27" s="69" t="s">
        <v>594</v>
      </c>
      <c r="E27" s="70">
        <f t="shared" si="5"/>
        <v>0</v>
      </c>
      <c r="F27" s="70">
        <f t="shared" si="4"/>
        <v>0</v>
      </c>
      <c r="G27" s="70"/>
      <c r="H27" s="70"/>
      <c r="I27" s="70"/>
      <c r="J27" s="70"/>
      <c r="K27" s="70"/>
      <c r="L27" s="70"/>
      <c r="M27" s="71"/>
      <c r="N27" s="65" t="s">
        <v>77</v>
      </c>
      <c r="P27" s="65" t="s">
        <v>571</v>
      </c>
      <c r="Q27" s="65" t="s">
        <v>77</v>
      </c>
      <c r="R27" s="65" t="s">
        <v>619</v>
      </c>
      <c r="T27" s="65" t="s">
        <v>143</v>
      </c>
      <c r="BI27" s="72" t="str">
        <f>HYPERLINK("#일위대가목록!A13","TMODT191-08 →")</f>
        <v>TMODT191-08 →</v>
      </c>
    </row>
    <row r="28" spans="1:61" ht="18.399999999999999" customHeight="1" x14ac:dyDescent="0.15">
      <c r="A28" s="68" t="s">
        <v>615</v>
      </c>
      <c r="B28" s="69" t="s">
        <v>620</v>
      </c>
      <c r="C28" s="69">
        <v>2</v>
      </c>
      <c r="D28" s="69" t="s">
        <v>594</v>
      </c>
      <c r="E28" s="70">
        <f t="shared" si="5"/>
        <v>0</v>
      </c>
      <c r="F28" s="70">
        <f t="shared" si="4"/>
        <v>0</v>
      </c>
      <c r="G28" s="70"/>
      <c r="H28" s="70"/>
      <c r="I28" s="70"/>
      <c r="J28" s="70"/>
      <c r="K28" s="70"/>
      <c r="L28" s="70"/>
      <c r="M28" s="71"/>
      <c r="N28" s="65" t="s">
        <v>77</v>
      </c>
      <c r="P28" s="65" t="s">
        <v>574</v>
      </c>
      <c r="Q28" s="65" t="s">
        <v>77</v>
      </c>
      <c r="R28" s="65" t="s">
        <v>621</v>
      </c>
      <c r="T28" s="65" t="s">
        <v>143</v>
      </c>
      <c r="BI28" s="72" t="str">
        <f>HYPERLINK("#일위대가목록!A14","TMODT191-09 →")</f>
        <v>TMODT191-09 →</v>
      </c>
    </row>
    <row r="29" spans="1:61" ht="18.399999999999999" customHeight="1" x14ac:dyDescent="0.15">
      <c r="A29" s="68" t="s">
        <v>615</v>
      </c>
      <c r="B29" s="69" t="s">
        <v>622</v>
      </c>
      <c r="C29" s="69">
        <v>1</v>
      </c>
      <c r="D29" s="69" t="s">
        <v>594</v>
      </c>
      <c r="E29" s="70">
        <f t="shared" si="5"/>
        <v>0</v>
      </c>
      <c r="F29" s="70">
        <f t="shared" si="4"/>
        <v>0</v>
      </c>
      <c r="G29" s="70"/>
      <c r="H29" s="70"/>
      <c r="I29" s="70"/>
      <c r="J29" s="70"/>
      <c r="K29" s="70"/>
      <c r="L29" s="70"/>
      <c r="M29" s="71"/>
      <c r="N29" s="65" t="s">
        <v>77</v>
      </c>
      <c r="P29" s="65" t="s">
        <v>577</v>
      </c>
      <c r="Q29" s="65" t="s">
        <v>77</v>
      </c>
      <c r="R29" s="65" t="s">
        <v>623</v>
      </c>
      <c r="T29" s="65" t="s">
        <v>143</v>
      </c>
      <c r="BI29" s="72" t="str">
        <f>HYPERLINK("#일위대가목록!A15","TMODT191-10 →")</f>
        <v>TMODT191-10 →</v>
      </c>
    </row>
    <row r="30" spans="1:61" ht="18.399999999999999" customHeight="1" x14ac:dyDescent="0.15">
      <c r="A30" s="68" t="s">
        <v>615</v>
      </c>
      <c r="B30" s="69" t="s">
        <v>624</v>
      </c>
      <c r="C30" s="69">
        <v>1</v>
      </c>
      <c r="D30" s="69" t="s">
        <v>594</v>
      </c>
      <c r="E30" s="70">
        <f t="shared" si="5"/>
        <v>0</v>
      </c>
      <c r="F30" s="70">
        <f t="shared" si="4"/>
        <v>0</v>
      </c>
      <c r="G30" s="70"/>
      <c r="H30" s="70"/>
      <c r="I30" s="70"/>
      <c r="J30" s="70"/>
      <c r="K30" s="70"/>
      <c r="L30" s="70"/>
      <c r="M30" s="71"/>
      <c r="N30" s="65" t="s">
        <v>77</v>
      </c>
      <c r="P30" s="65" t="s">
        <v>580</v>
      </c>
      <c r="Q30" s="65" t="s">
        <v>77</v>
      </c>
      <c r="R30" s="65" t="s">
        <v>625</v>
      </c>
      <c r="T30" s="65" t="s">
        <v>143</v>
      </c>
      <c r="BI30" s="72" t="str">
        <f>HYPERLINK("#일위대가목록!A16","TMODT191-11 →")</f>
        <v>TMODT191-11 →</v>
      </c>
    </row>
    <row r="31" spans="1:61" ht="18.399999999999999" customHeight="1" x14ac:dyDescent="0.15">
      <c r="A31" s="68" t="s">
        <v>615</v>
      </c>
      <c r="B31" s="69" t="s">
        <v>626</v>
      </c>
      <c r="C31" s="69">
        <v>1</v>
      </c>
      <c r="D31" s="69" t="s">
        <v>594</v>
      </c>
      <c r="E31" s="70">
        <f t="shared" si="5"/>
        <v>0</v>
      </c>
      <c r="F31" s="70">
        <f t="shared" si="4"/>
        <v>0</v>
      </c>
      <c r="G31" s="70"/>
      <c r="H31" s="70"/>
      <c r="I31" s="70"/>
      <c r="J31" s="70"/>
      <c r="K31" s="70"/>
      <c r="L31" s="70"/>
      <c r="M31" s="71"/>
      <c r="N31" s="65" t="s">
        <v>77</v>
      </c>
      <c r="P31" s="65" t="s">
        <v>583</v>
      </c>
      <c r="Q31" s="65" t="s">
        <v>77</v>
      </c>
      <c r="R31" s="65" t="s">
        <v>627</v>
      </c>
      <c r="T31" s="65" t="s">
        <v>143</v>
      </c>
      <c r="BI31" s="72" t="str">
        <f>HYPERLINK("#일위대가목록!A17","TMODT191-12 →")</f>
        <v>TMODT191-12 →</v>
      </c>
    </row>
    <row r="32" spans="1:61" ht="18.399999999999999" customHeight="1" x14ac:dyDescent="0.15">
      <c r="A32" s="68" t="s">
        <v>615</v>
      </c>
      <c r="B32" s="69" t="s">
        <v>628</v>
      </c>
      <c r="C32" s="69">
        <v>1</v>
      </c>
      <c r="D32" s="69" t="s">
        <v>594</v>
      </c>
      <c r="E32" s="70">
        <f t="shared" si="5"/>
        <v>0</v>
      </c>
      <c r="F32" s="70">
        <f t="shared" si="4"/>
        <v>0</v>
      </c>
      <c r="G32" s="70"/>
      <c r="H32" s="70"/>
      <c r="I32" s="70"/>
      <c r="J32" s="70"/>
      <c r="K32" s="70"/>
      <c r="L32" s="70"/>
      <c r="M32" s="71"/>
      <c r="N32" s="65" t="s">
        <v>77</v>
      </c>
      <c r="P32" s="65" t="s">
        <v>586</v>
      </c>
      <c r="Q32" s="65" t="s">
        <v>77</v>
      </c>
      <c r="R32" s="65" t="s">
        <v>629</v>
      </c>
      <c r="T32" s="65" t="s">
        <v>143</v>
      </c>
      <c r="BI32" s="72" t="str">
        <f>HYPERLINK("#일위대가목록!A18","TMODT191-13 →")</f>
        <v>TMODT191-13 →</v>
      </c>
    </row>
    <row r="33" spans="1:61" ht="18.399999999999999" customHeight="1" x14ac:dyDescent="0.15">
      <c r="A33" s="68" t="s">
        <v>615</v>
      </c>
      <c r="B33" s="69" t="s">
        <v>630</v>
      </c>
      <c r="C33" s="69">
        <v>3</v>
      </c>
      <c r="D33" s="69" t="s">
        <v>594</v>
      </c>
      <c r="E33" s="70">
        <f t="shared" si="5"/>
        <v>0</v>
      </c>
      <c r="F33" s="70">
        <f t="shared" si="4"/>
        <v>0</v>
      </c>
      <c r="G33" s="70"/>
      <c r="H33" s="70"/>
      <c r="I33" s="70"/>
      <c r="J33" s="70"/>
      <c r="K33" s="70"/>
      <c r="L33" s="70"/>
      <c r="M33" s="71"/>
      <c r="N33" s="65" t="s">
        <v>77</v>
      </c>
      <c r="P33" s="65" t="s">
        <v>589</v>
      </c>
      <c r="Q33" s="65" t="s">
        <v>77</v>
      </c>
      <c r="R33" s="65" t="s">
        <v>631</v>
      </c>
      <c r="T33" s="65" t="s">
        <v>143</v>
      </c>
      <c r="BI33" s="72" t="str">
        <f>HYPERLINK("#일위대가목록!A19","TMODT191-14 →")</f>
        <v>TMODT191-14 →</v>
      </c>
    </row>
    <row r="34" spans="1:61" ht="18.399999999999999" customHeight="1" x14ac:dyDescent="0.15">
      <c r="A34" s="68" t="s">
        <v>615</v>
      </c>
      <c r="B34" s="69" t="s">
        <v>632</v>
      </c>
      <c r="C34" s="69">
        <v>2</v>
      </c>
      <c r="D34" s="69" t="s">
        <v>594</v>
      </c>
      <c r="E34" s="70">
        <f t="shared" si="5"/>
        <v>0</v>
      </c>
      <c r="F34" s="70">
        <f t="shared" si="4"/>
        <v>0</v>
      </c>
      <c r="G34" s="70"/>
      <c r="H34" s="70"/>
      <c r="I34" s="70"/>
      <c r="J34" s="70"/>
      <c r="K34" s="70"/>
      <c r="L34" s="70"/>
      <c r="M34" s="71"/>
      <c r="N34" s="65" t="s">
        <v>77</v>
      </c>
      <c r="P34" s="65" t="s">
        <v>613</v>
      </c>
      <c r="Q34" s="65" t="s">
        <v>77</v>
      </c>
      <c r="R34" s="65" t="s">
        <v>633</v>
      </c>
      <c r="T34" s="65" t="s">
        <v>143</v>
      </c>
      <c r="BI34" s="72" t="str">
        <f>HYPERLINK("#일위대가목록!A20","TMODT191-15 →")</f>
        <v>TMODT191-15 →</v>
      </c>
    </row>
    <row r="35" spans="1:61" ht="18.399999999999999" customHeight="1" x14ac:dyDescent="0.15">
      <c r="A35" s="68" t="s">
        <v>615</v>
      </c>
      <c r="B35" s="69" t="s">
        <v>634</v>
      </c>
      <c r="C35" s="69">
        <v>2</v>
      </c>
      <c r="D35" s="69" t="s">
        <v>594</v>
      </c>
      <c r="E35" s="70">
        <f t="shared" si="5"/>
        <v>0</v>
      </c>
      <c r="F35" s="70">
        <f t="shared" si="4"/>
        <v>0</v>
      </c>
      <c r="G35" s="70"/>
      <c r="H35" s="70"/>
      <c r="I35" s="70"/>
      <c r="J35" s="70"/>
      <c r="K35" s="70"/>
      <c r="L35" s="70"/>
      <c r="M35" s="71"/>
      <c r="N35" s="65" t="s">
        <v>77</v>
      </c>
      <c r="P35" s="65" t="s">
        <v>635</v>
      </c>
      <c r="Q35" s="65" t="s">
        <v>77</v>
      </c>
      <c r="R35" s="65" t="s">
        <v>636</v>
      </c>
      <c r="T35" s="65" t="s">
        <v>143</v>
      </c>
      <c r="BI35" s="72" t="str">
        <f>HYPERLINK("#일위대가목록!A21","TMODT191-16 →")</f>
        <v>TMODT191-16 →</v>
      </c>
    </row>
    <row r="36" spans="1:61" ht="18.399999999999999" customHeight="1" x14ac:dyDescent="0.15">
      <c r="A36" s="68" t="s">
        <v>615</v>
      </c>
      <c r="B36" s="69" t="s">
        <v>637</v>
      </c>
      <c r="C36" s="69">
        <v>1</v>
      </c>
      <c r="D36" s="69" t="s">
        <v>594</v>
      </c>
      <c r="E36" s="70">
        <f t="shared" si="5"/>
        <v>0</v>
      </c>
      <c r="F36" s="70">
        <f t="shared" si="4"/>
        <v>0</v>
      </c>
      <c r="G36" s="70"/>
      <c r="H36" s="70"/>
      <c r="I36" s="70"/>
      <c r="J36" s="70"/>
      <c r="K36" s="70"/>
      <c r="L36" s="70"/>
      <c r="M36" s="71"/>
      <c r="N36" s="65" t="s">
        <v>77</v>
      </c>
      <c r="P36" s="65" t="s">
        <v>638</v>
      </c>
      <c r="Q36" s="65" t="s">
        <v>77</v>
      </c>
      <c r="R36" s="65" t="s">
        <v>639</v>
      </c>
      <c r="T36" s="65" t="s">
        <v>143</v>
      </c>
      <c r="BI36" s="72" t="str">
        <f>HYPERLINK("#일위대가목록!A22","TMODT191-17 →")</f>
        <v>TMODT191-17 →</v>
      </c>
    </row>
    <row r="37" spans="1:61" ht="18.399999999999999" customHeight="1" x14ac:dyDescent="0.15">
      <c r="A37" s="68" t="s">
        <v>640</v>
      </c>
      <c r="B37" s="69" t="s">
        <v>641</v>
      </c>
      <c r="C37" s="69">
        <v>1</v>
      </c>
      <c r="D37" s="69" t="s">
        <v>594</v>
      </c>
      <c r="E37" s="70">
        <f t="shared" si="5"/>
        <v>0</v>
      </c>
      <c r="F37" s="70">
        <f t="shared" si="4"/>
        <v>0</v>
      </c>
      <c r="G37" s="70"/>
      <c r="H37" s="70"/>
      <c r="I37" s="70"/>
      <c r="J37" s="70"/>
      <c r="K37" s="70"/>
      <c r="L37" s="70"/>
      <c r="M37" s="71"/>
      <c r="N37" s="65" t="s">
        <v>77</v>
      </c>
      <c r="P37" s="65" t="s">
        <v>642</v>
      </c>
      <c r="Q37" s="65" t="s">
        <v>77</v>
      </c>
      <c r="R37" s="65" t="s">
        <v>643</v>
      </c>
      <c r="T37" s="65" t="s">
        <v>143</v>
      </c>
      <c r="BI37" s="72" t="str">
        <f>HYPERLINK("#일위대가목록!A23","TMODT191-172 →")</f>
        <v>TMODT191-172 →</v>
      </c>
    </row>
    <row r="38" spans="1:61" ht="18.399999999999999" customHeight="1" x14ac:dyDescent="0.15">
      <c r="A38" s="68" t="s">
        <v>588</v>
      </c>
      <c r="B38" s="69" t="s">
        <v>77</v>
      </c>
      <c r="C38" s="69"/>
      <c r="D38" s="69" t="s">
        <v>77</v>
      </c>
      <c r="E38" s="70">
        <f t="shared" si="5"/>
        <v>0</v>
      </c>
      <c r="F38" s="70">
        <f t="shared" si="4"/>
        <v>0</v>
      </c>
      <c r="G38" s="67"/>
      <c r="H38" s="70"/>
      <c r="I38" s="67"/>
      <c r="J38" s="70"/>
      <c r="K38" s="67"/>
      <c r="L38" s="70"/>
      <c r="M38" s="71"/>
      <c r="N38" s="65" t="s">
        <v>77</v>
      </c>
      <c r="P38" s="65" t="s">
        <v>644</v>
      </c>
      <c r="Q38" s="65" t="s">
        <v>77</v>
      </c>
      <c r="R38" s="65" t="s">
        <v>77</v>
      </c>
    </row>
    <row r="39" spans="1:61" ht="18.399999999999999" customHeight="1" x14ac:dyDescent="0.15">
      <c r="A39" s="73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74"/>
    </row>
    <row r="40" spans="1:61" ht="18.399999999999999" customHeight="1" x14ac:dyDescent="0.15">
      <c r="A40" s="68" t="s">
        <v>645</v>
      </c>
      <c r="B40" s="69" t="s">
        <v>77</v>
      </c>
      <c r="C40" s="69">
        <v>1</v>
      </c>
      <c r="D40" s="69" t="s">
        <v>277</v>
      </c>
      <c r="F40" s="70">
        <f>H40+J40+L40</f>
        <v>0</v>
      </c>
      <c r="H40" s="70"/>
      <c r="J40" s="70"/>
      <c r="L40" s="70"/>
      <c r="M40" s="71"/>
      <c r="N40" s="65" t="s">
        <v>77</v>
      </c>
      <c r="O40" s="65" t="s">
        <v>575</v>
      </c>
    </row>
    <row r="41" spans="1:61" ht="18.399999999999999" customHeight="1" x14ac:dyDescent="0.15">
      <c r="A41" s="68" t="s">
        <v>646</v>
      </c>
      <c r="B41" s="69" t="s">
        <v>647</v>
      </c>
      <c r="C41" s="69">
        <v>1</v>
      </c>
      <c r="D41" s="69" t="s">
        <v>594</v>
      </c>
      <c r="E41" s="70">
        <f>G41+I41+K41</f>
        <v>0</v>
      </c>
      <c r="F41" s="70">
        <f>H41+J41+L41</f>
        <v>0</v>
      </c>
      <c r="G41" s="70"/>
      <c r="H41" s="70"/>
      <c r="I41" s="70"/>
      <c r="J41" s="70"/>
      <c r="K41" s="70"/>
      <c r="L41" s="70"/>
      <c r="M41" s="71"/>
      <c r="N41" s="65" t="s">
        <v>77</v>
      </c>
      <c r="P41" s="65" t="s">
        <v>568</v>
      </c>
      <c r="Q41" s="65" t="s">
        <v>77</v>
      </c>
      <c r="R41" s="65" t="s">
        <v>648</v>
      </c>
      <c r="T41" s="65" t="s">
        <v>143</v>
      </c>
      <c r="BI41" s="72" t="str">
        <f>HYPERLINK("#일위대가목록!A24","TDODT191-51 →")</f>
        <v>TDODT191-51 →</v>
      </c>
    </row>
    <row r="42" spans="1:61" ht="18.399999999999999" customHeight="1" x14ac:dyDescent="0.15">
      <c r="A42" s="68" t="s">
        <v>588</v>
      </c>
      <c r="B42" s="69" t="s">
        <v>77</v>
      </c>
      <c r="C42" s="69"/>
      <c r="D42" s="69" t="s">
        <v>77</v>
      </c>
      <c r="E42" s="70">
        <f>G42+I42+K42</f>
        <v>0</v>
      </c>
      <c r="F42" s="70">
        <f>H42+J42+L42</f>
        <v>0</v>
      </c>
      <c r="G42" s="67"/>
      <c r="H42" s="70"/>
      <c r="I42" s="67"/>
      <c r="J42" s="70"/>
      <c r="K42" s="67"/>
      <c r="L42" s="70"/>
      <c r="M42" s="71"/>
      <c r="N42" s="65" t="s">
        <v>77</v>
      </c>
      <c r="P42" s="65" t="s">
        <v>571</v>
      </c>
      <c r="Q42" s="65" t="s">
        <v>77</v>
      </c>
      <c r="R42" s="65" t="s">
        <v>77</v>
      </c>
    </row>
    <row r="43" spans="1:61" ht="18.399999999999999" customHeight="1" x14ac:dyDescent="0.15">
      <c r="A43" s="73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74"/>
    </row>
    <row r="44" spans="1:61" ht="18.399999999999999" customHeight="1" x14ac:dyDescent="0.15">
      <c r="A44" s="68" t="s">
        <v>649</v>
      </c>
      <c r="B44" s="69" t="s">
        <v>77</v>
      </c>
      <c r="C44" s="69">
        <v>1</v>
      </c>
      <c r="D44" s="69" t="s">
        <v>277</v>
      </c>
      <c r="F44" s="70">
        <f t="shared" ref="F44:F50" si="6">H44+J44+L44</f>
        <v>0</v>
      </c>
      <c r="H44" s="70"/>
      <c r="J44" s="70"/>
      <c r="L44" s="70"/>
      <c r="M44" s="71"/>
      <c r="N44" s="65" t="s">
        <v>77</v>
      </c>
      <c r="O44" s="65" t="s">
        <v>578</v>
      </c>
    </row>
    <row r="45" spans="1:61" ht="18.399999999999999" customHeight="1" x14ac:dyDescent="0.15">
      <c r="A45" s="68" t="s">
        <v>650</v>
      </c>
      <c r="B45" s="69" t="s">
        <v>651</v>
      </c>
      <c r="C45" s="69">
        <v>1</v>
      </c>
      <c r="D45" s="69" t="s">
        <v>594</v>
      </c>
      <c r="E45" s="70">
        <f t="shared" ref="E45:E50" si="7">G45+I45+K45</f>
        <v>0</v>
      </c>
      <c r="F45" s="70">
        <f t="shared" si="6"/>
        <v>0</v>
      </c>
      <c r="G45" s="70"/>
      <c r="H45" s="70"/>
      <c r="I45" s="70"/>
      <c r="J45" s="70"/>
      <c r="K45" s="70"/>
      <c r="L45" s="70"/>
      <c r="M45" s="71"/>
      <c r="N45" s="65" t="s">
        <v>77</v>
      </c>
      <c r="P45" s="65" t="s">
        <v>568</v>
      </c>
      <c r="Q45" s="65" t="s">
        <v>77</v>
      </c>
      <c r="R45" s="65" t="s">
        <v>652</v>
      </c>
      <c r="T45" s="65" t="s">
        <v>143</v>
      </c>
      <c r="BI45" s="72" t="str">
        <f>HYPERLINK("#일위대가목록!A25","TMODT191-41 →")</f>
        <v>TMODT191-41 →</v>
      </c>
    </row>
    <row r="46" spans="1:61" ht="18.399999999999999" customHeight="1" x14ac:dyDescent="0.15">
      <c r="A46" s="68" t="s">
        <v>650</v>
      </c>
      <c r="B46" s="69" t="s">
        <v>653</v>
      </c>
      <c r="C46" s="69">
        <v>1</v>
      </c>
      <c r="D46" s="69" t="s">
        <v>594</v>
      </c>
      <c r="E46" s="70">
        <f t="shared" si="7"/>
        <v>0</v>
      </c>
      <c r="F46" s="70">
        <f t="shared" si="6"/>
        <v>0</v>
      </c>
      <c r="G46" s="70"/>
      <c r="H46" s="70"/>
      <c r="I46" s="70"/>
      <c r="J46" s="70"/>
      <c r="K46" s="70"/>
      <c r="L46" s="70"/>
      <c r="M46" s="71"/>
      <c r="N46" s="65" t="s">
        <v>77</v>
      </c>
      <c r="P46" s="65" t="s">
        <v>571</v>
      </c>
      <c r="Q46" s="65" t="s">
        <v>77</v>
      </c>
      <c r="R46" s="65" t="s">
        <v>654</v>
      </c>
      <c r="T46" s="65" t="s">
        <v>143</v>
      </c>
      <c r="BI46" s="72" t="str">
        <f>HYPERLINK("#일위대가목록!A26","TMODT191-42 →")</f>
        <v>TMODT191-42 →</v>
      </c>
    </row>
    <row r="47" spans="1:61" ht="18.399999999999999" customHeight="1" x14ac:dyDescent="0.15">
      <c r="A47" s="68" t="s">
        <v>650</v>
      </c>
      <c r="B47" s="69" t="s">
        <v>620</v>
      </c>
      <c r="C47" s="69">
        <v>2</v>
      </c>
      <c r="D47" s="69" t="s">
        <v>594</v>
      </c>
      <c r="E47" s="70">
        <f t="shared" si="7"/>
        <v>0</v>
      </c>
      <c r="F47" s="70">
        <f t="shared" si="6"/>
        <v>0</v>
      </c>
      <c r="G47" s="70"/>
      <c r="H47" s="70"/>
      <c r="I47" s="70"/>
      <c r="J47" s="70"/>
      <c r="K47" s="70"/>
      <c r="L47" s="70"/>
      <c r="M47" s="71"/>
      <c r="N47" s="65" t="s">
        <v>77</v>
      </c>
      <c r="P47" s="65" t="s">
        <v>574</v>
      </c>
      <c r="Q47" s="65" t="s">
        <v>77</v>
      </c>
      <c r="R47" s="65" t="s">
        <v>655</v>
      </c>
      <c r="T47" s="65" t="s">
        <v>143</v>
      </c>
      <c r="BI47" s="72" t="str">
        <f>HYPERLINK("#일위대가목록!A27","TMODT191-43 →")</f>
        <v>TMODT191-43 →</v>
      </c>
    </row>
    <row r="48" spans="1:61" ht="18.399999999999999" customHeight="1" x14ac:dyDescent="0.15">
      <c r="A48" s="68" t="s">
        <v>650</v>
      </c>
      <c r="B48" s="69" t="s">
        <v>656</v>
      </c>
      <c r="C48" s="69">
        <v>1</v>
      </c>
      <c r="D48" s="69" t="s">
        <v>594</v>
      </c>
      <c r="E48" s="70">
        <f t="shared" si="7"/>
        <v>0</v>
      </c>
      <c r="F48" s="70">
        <f t="shared" si="6"/>
        <v>0</v>
      </c>
      <c r="G48" s="70"/>
      <c r="H48" s="70"/>
      <c r="I48" s="70"/>
      <c r="J48" s="70"/>
      <c r="K48" s="70"/>
      <c r="L48" s="70"/>
      <c r="M48" s="71"/>
      <c r="N48" s="65" t="s">
        <v>77</v>
      </c>
      <c r="P48" s="65" t="s">
        <v>577</v>
      </c>
      <c r="Q48" s="65" t="s">
        <v>77</v>
      </c>
      <c r="R48" s="65" t="s">
        <v>657</v>
      </c>
      <c r="T48" s="65" t="s">
        <v>143</v>
      </c>
      <c r="BI48" s="72" t="str">
        <f>HYPERLINK("#일위대가목록!A28","TMODT191-44 →")</f>
        <v>TMODT191-44 →</v>
      </c>
    </row>
    <row r="49" spans="1:61" ht="18.399999999999999" customHeight="1" x14ac:dyDescent="0.15">
      <c r="A49" s="68" t="s">
        <v>650</v>
      </c>
      <c r="B49" s="69" t="s">
        <v>634</v>
      </c>
      <c r="C49" s="69">
        <v>1</v>
      </c>
      <c r="D49" s="69" t="s">
        <v>594</v>
      </c>
      <c r="E49" s="70">
        <f t="shared" si="7"/>
        <v>0</v>
      </c>
      <c r="F49" s="70">
        <f t="shared" si="6"/>
        <v>0</v>
      </c>
      <c r="G49" s="70"/>
      <c r="H49" s="70"/>
      <c r="I49" s="70"/>
      <c r="J49" s="70"/>
      <c r="K49" s="70"/>
      <c r="L49" s="70"/>
      <c r="M49" s="71"/>
      <c r="N49" s="65" t="s">
        <v>77</v>
      </c>
      <c r="P49" s="65" t="s">
        <v>580</v>
      </c>
      <c r="Q49" s="65" t="s">
        <v>77</v>
      </c>
      <c r="R49" s="65" t="s">
        <v>658</v>
      </c>
      <c r="T49" s="65" t="s">
        <v>143</v>
      </c>
      <c r="BI49" s="72" t="str">
        <f>HYPERLINK("#일위대가목록!A29","TMODT191-45 →")</f>
        <v>TMODT191-45 →</v>
      </c>
    </row>
    <row r="50" spans="1:61" ht="18.399999999999999" customHeight="1" x14ac:dyDescent="0.15">
      <c r="A50" s="68" t="s">
        <v>588</v>
      </c>
      <c r="B50" s="69" t="s">
        <v>77</v>
      </c>
      <c r="C50" s="69"/>
      <c r="D50" s="69" t="s">
        <v>77</v>
      </c>
      <c r="E50" s="70">
        <f t="shared" si="7"/>
        <v>0</v>
      </c>
      <c r="F50" s="70">
        <f t="shared" si="6"/>
        <v>0</v>
      </c>
      <c r="G50" s="67"/>
      <c r="H50" s="70"/>
      <c r="I50" s="67"/>
      <c r="J50" s="70"/>
      <c r="K50" s="67"/>
      <c r="L50" s="70"/>
      <c r="M50" s="71"/>
      <c r="N50" s="65" t="s">
        <v>77</v>
      </c>
      <c r="P50" s="65" t="s">
        <v>583</v>
      </c>
      <c r="Q50" s="65" t="s">
        <v>77</v>
      </c>
      <c r="R50" s="65" t="s">
        <v>77</v>
      </c>
    </row>
    <row r="51" spans="1:61" ht="18.399999999999999" customHeight="1" x14ac:dyDescent="0.15">
      <c r="A51" s="73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74"/>
    </row>
    <row r="52" spans="1:61" ht="18.399999999999999" customHeight="1" x14ac:dyDescent="0.15">
      <c r="A52" s="68" t="s">
        <v>659</v>
      </c>
      <c r="B52" s="69" t="s">
        <v>77</v>
      </c>
      <c r="C52" s="69">
        <v>1</v>
      </c>
      <c r="D52" s="69" t="s">
        <v>277</v>
      </c>
      <c r="F52" s="70">
        <f>H52+J52+L52</f>
        <v>0</v>
      </c>
      <c r="H52" s="70"/>
      <c r="J52" s="70"/>
      <c r="L52" s="70"/>
      <c r="M52" s="71"/>
      <c r="N52" s="65" t="s">
        <v>77</v>
      </c>
      <c r="O52" s="65" t="s">
        <v>581</v>
      </c>
    </row>
    <row r="53" spans="1:61" ht="18.399999999999999" customHeight="1" x14ac:dyDescent="0.15">
      <c r="A53" s="68" t="s">
        <v>660</v>
      </c>
      <c r="B53" s="69" t="s">
        <v>661</v>
      </c>
      <c r="C53" s="69">
        <v>4.8</v>
      </c>
      <c r="D53" s="69" t="s">
        <v>662</v>
      </c>
      <c r="E53" s="70">
        <f>G53+I53+K53</f>
        <v>0</v>
      </c>
      <c r="F53" s="70">
        <f>H53+J53+L53</f>
        <v>0</v>
      </c>
      <c r="G53" s="70"/>
      <c r="H53" s="70"/>
      <c r="I53" s="70"/>
      <c r="J53" s="70"/>
      <c r="K53" s="70"/>
      <c r="L53" s="70"/>
      <c r="M53" s="71"/>
      <c r="N53" s="65" t="s">
        <v>77</v>
      </c>
      <c r="P53" s="65" t="s">
        <v>568</v>
      </c>
      <c r="Q53" s="65" t="s">
        <v>77</v>
      </c>
      <c r="R53" s="65" t="s">
        <v>663</v>
      </c>
      <c r="T53" s="65" t="s">
        <v>143</v>
      </c>
      <c r="BI53" s="72" t="str">
        <f>HYPERLINK("#일위대가목록!A30","ODT191-ST-ST →")</f>
        <v>ODT191-ST-ST →</v>
      </c>
    </row>
    <row r="54" spans="1:61" ht="18.399999999999999" customHeight="1" x14ac:dyDescent="0.15">
      <c r="A54" s="68" t="s">
        <v>588</v>
      </c>
      <c r="B54" s="69" t="s">
        <v>77</v>
      </c>
      <c r="C54" s="69"/>
      <c r="D54" s="69" t="s">
        <v>77</v>
      </c>
      <c r="E54" s="70">
        <f>G54+I54+K54</f>
        <v>0</v>
      </c>
      <c r="F54" s="70">
        <f>H54+J54+L54</f>
        <v>0</v>
      </c>
      <c r="G54" s="67"/>
      <c r="H54" s="70"/>
      <c r="I54" s="67"/>
      <c r="J54" s="70"/>
      <c r="K54" s="67"/>
      <c r="L54" s="70"/>
      <c r="M54" s="71"/>
      <c r="N54" s="65" t="s">
        <v>77</v>
      </c>
      <c r="P54" s="65" t="s">
        <v>571</v>
      </c>
      <c r="Q54" s="65" t="s">
        <v>77</v>
      </c>
      <c r="R54" s="65" t="s">
        <v>77</v>
      </c>
    </row>
    <row r="55" spans="1:61" ht="18.399999999999999" customHeight="1" x14ac:dyDescent="0.15">
      <c r="A55" s="73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74"/>
    </row>
    <row r="56" spans="1:61" ht="18.399999999999999" customHeight="1" x14ac:dyDescent="0.15">
      <c r="A56" s="68" t="s">
        <v>664</v>
      </c>
      <c r="B56" s="69" t="s">
        <v>77</v>
      </c>
      <c r="C56" s="69">
        <v>1</v>
      </c>
      <c r="D56" s="69" t="s">
        <v>277</v>
      </c>
      <c r="F56" s="70">
        <f>H56+J56+L56</f>
        <v>0</v>
      </c>
      <c r="H56" s="70"/>
      <c r="J56" s="70"/>
      <c r="L56" s="70"/>
      <c r="M56" s="71"/>
      <c r="N56" s="65" t="s">
        <v>77</v>
      </c>
      <c r="O56" s="65" t="s">
        <v>584</v>
      </c>
    </row>
    <row r="57" spans="1:61" ht="18.399999999999999" customHeight="1" x14ac:dyDescent="0.15">
      <c r="A57" s="68" t="s">
        <v>665</v>
      </c>
      <c r="B57" s="69" t="s">
        <v>666</v>
      </c>
      <c r="C57" s="69">
        <v>55.49</v>
      </c>
      <c r="D57" s="69" t="s">
        <v>662</v>
      </c>
      <c r="E57" s="70">
        <f>G57+I57+K57</f>
        <v>0</v>
      </c>
      <c r="F57" s="70">
        <f>H57+J57+L57</f>
        <v>0</v>
      </c>
      <c r="G57" s="70"/>
      <c r="H57" s="70"/>
      <c r="I57" s="70"/>
      <c r="J57" s="70"/>
      <c r="K57" s="70"/>
      <c r="L57" s="70"/>
      <c r="M57" s="71"/>
      <c r="N57" s="65" t="s">
        <v>77</v>
      </c>
      <c r="P57" s="65" t="s">
        <v>568</v>
      </c>
      <c r="Q57" s="65" t="s">
        <v>77</v>
      </c>
      <c r="R57" s="65" t="s">
        <v>667</v>
      </c>
      <c r="T57" s="65" t="s">
        <v>143</v>
      </c>
      <c r="BI57" s="72" t="str">
        <f>HYPERLINK("#일위대가목록!A31","SP8-JBD-MY →")</f>
        <v>SP8-JBD-MY →</v>
      </c>
    </row>
    <row r="58" spans="1:61" ht="18.399999999999999" customHeight="1" thickBot="1" x14ac:dyDescent="0.2">
      <c r="A58" s="75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7"/>
    </row>
  </sheetData>
  <mergeCells count="9">
    <mergeCell ref="I2:J2"/>
    <mergeCell ref="K2:L2"/>
    <mergeCell ref="M2:M3"/>
    <mergeCell ref="A2:A3"/>
    <mergeCell ref="B2:B3"/>
    <mergeCell ref="C2:C3"/>
    <mergeCell ref="D2:D3"/>
    <mergeCell ref="E2:F2"/>
    <mergeCell ref="G2:H2"/>
  </mergeCells>
  <phoneticPr fontId="4" type="noConversion"/>
  <pageMargins left="0.31496062992125984" right="0.31496062992125984" top="1" bottom="0.59055118110236215" header="0.5" footer="0.5"/>
  <pageSetup paperSize="9" orientation="landscape" copies="0"/>
  <headerFooter alignWithMargins="0">
    <oddHeader>&amp;RPage :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R40"/>
  <sheetViews>
    <sheetView workbookViewId="0">
      <selection activeCell="I21" sqref="I21"/>
    </sheetView>
  </sheetViews>
  <sheetFormatPr defaultRowHeight="18.399999999999999" customHeight="1" x14ac:dyDescent="0.15"/>
  <cols>
    <col min="1" max="1" width="18.75" style="65" customWidth="1"/>
    <col min="2" max="2" width="15" style="65" customWidth="1"/>
    <col min="3" max="3" width="6" style="65" customWidth="1"/>
    <col min="4" max="4" width="3.75" style="65" customWidth="1"/>
    <col min="5" max="12" width="9.75" style="65" customWidth="1"/>
    <col min="13" max="13" width="7.5" style="65" customWidth="1"/>
    <col min="14" max="59" width="0" style="65" hidden="1" customWidth="1"/>
    <col min="60" max="256" width="9" style="65"/>
    <col min="257" max="257" width="18.75" style="65" customWidth="1"/>
    <col min="258" max="258" width="15" style="65" customWidth="1"/>
    <col min="259" max="259" width="6" style="65" customWidth="1"/>
    <col min="260" max="260" width="3.75" style="65" customWidth="1"/>
    <col min="261" max="268" width="9.75" style="65" customWidth="1"/>
    <col min="269" max="269" width="7.5" style="65" customWidth="1"/>
    <col min="270" max="315" width="0" style="65" hidden="1" customWidth="1"/>
    <col min="316" max="512" width="9" style="65"/>
    <col min="513" max="513" width="18.75" style="65" customWidth="1"/>
    <col min="514" max="514" width="15" style="65" customWidth="1"/>
    <col min="515" max="515" width="6" style="65" customWidth="1"/>
    <col min="516" max="516" width="3.75" style="65" customWidth="1"/>
    <col min="517" max="524" width="9.75" style="65" customWidth="1"/>
    <col min="525" max="525" width="7.5" style="65" customWidth="1"/>
    <col min="526" max="571" width="0" style="65" hidden="1" customWidth="1"/>
    <col min="572" max="768" width="9" style="65"/>
    <col min="769" max="769" width="18.75" style="65" customWidth="1"/>
    <col min="770" max="770" width="15" style="65" customWidth="1"/>
    <col min="771" max="771" width="6" style="65" customWidth="1"/>
    <col min="772" max="772" width="3.75" style="65" customWidth="1"/>
    <col min="773" max="780" width="9.75" style="65" customWidth="1"/>
    <col min="781" max="781" width="7.5" style="65" customWidth="1"/>
    <col min="782" max="827" width="0" style="65" hidden="1" customWidth="1"/>
    <col min="828" max="1024" width="9" style="65"/>
    <col min="1025" max="1025" width="18.75" style="65" customWidth="1"/>
    <col min="1026" max="1026" width="15" style="65" customWidth="1"/>
    <col min="1027" max="1027" width="6" style="65" customWidth="1"/>
    <col min="1028" max="1028" width="3.75" style="65" customWidth="1"/>
    <col min="1029" max="1036" width="9.75" style="65" customWidth="1"/>
    <col min="1037" max="1037" width="7.5" style="65" customWidth="1"/>
    <col min="1038" max="1083" width="0" style="65" hidden="1" customWidth="1"/>
    <col min="1084" max="1280" width="9" style="65"/>
    <col min="1281" max="1281" width="18.75" style="65" customWidth="1"/>
    <col min="1282" max="1282" width="15" style="65" customWidth="1"/>
    <col min="1283" max="1283" width="6" style="65" customWidth="1"/>
    <col min="1284" max="1284" width="3.75" style="65" customWidth="1"/>
    <col min="1285" max="1292" width="9.75" style="65" customWidth="1"/>
    <col min="1293" max="1293" width="7.5" style="65" customWidth="1"/>
    <col min="1294" max="1339" width="0" style="65" hidden="1" customWidth="1"/>
    <col min="1340" max="1536" width="9" style="65"/>
    <col min="1537" max="1537" width="18.75" style="65" customWidth="1"/>
    <col min="1538" max="1538" width="15" style="65" customWidth="1"/>
    <col min="1539" max="1539" width="6" style="65" customWidth="1"/>
    <col min="1540" max="1540" width="3.75" style="65" customWidth="1"/>
    <col min="1541" max="1548" width="9.75" style="65" customWidth="1"/>
    <col min="1549" max="1549" width="7.5" style="65" customWidth="1"/>
    <col min="1550" max="1595" width="0" style="65" hidden="1" customWidth="1"/>
    <col min="1596" max="1792" width="9" style="65"/>
    <col min="1793" max="1793" width="18.75" style="65" customWidth="1"/>
    <col min="1794" max="1794" width="15" style="65" customWidth="1"/>
    <col min="1795" max="1795" width="6" style="65" customWidth="1"/>
    <col min="1796" max="1796" width="3.75" style="65" customWidth="1"/>
    <col min="1797" max="1804" width="9.75" style="65" customWidth="1"/>
    <col min="1805" max="1805" width="7.5" style="65" customWidth="1"/>
    <col min="1806" max="1851" width="0" style="65" hidden="1" customWidth="1"/>
    <col min="1852" max="2048" width="9" style="65"/>
    <col min="2049" max="2049" width="18.75" style="65" customWidth="1"/>
    <col min="2050" max="2050" width="15" style="65" customWidth="1"/>
    <col min="2051" max="2051" width="6" style="65" customWidth="1"/>
    <col min="2052" max="2052" width="3.75" style="65" customWidth="1"/>
    <col min="2053" max="2060" width="9.75" style="65" customWidth="1"/>
    <col min="2061" max="2061" width="7.5" style="65" customWidth="1"/>
    <col min="2062" max="2107" width="0" style="65" hidden="1" customWidth="1"/>
    <col min="2108" max="2304" width="9" style="65"/>
    <col min="2305" max="2305" width="18.75" style="65" customWidth="1"/>
    <col min="2306" max="2306" width="15" style="65" customWidth="1"/>
    <col min="2307" max="2307" width="6" style="65" customWidth="1"/>
    <col min="2308" max="2308" width="3.75" style="65" customWidth="1"/>
    <col min="2309" max="2316" width="9.75" style="65" customWidth="1"/>
    <col min="2317" max="2317" width="7.5" style="65" customWidth="1"/>
    <col min="2318" max="2363" width="0" style="65" hidden="1" customWidth="1"/>
    <col min="2364" max="2560" width="9" style="65"/>
    <col min="2561" max="2561" width="18.75" style="65" customWidth="1"/>
    <col min="2562" max="2562" width="15" style="65" customWidth="1"/>
    <col min="2563" max="2563" width="6" style="65" customWidth="1"/>
    <col min="2564" max="2564" width="3.75" style="65" customWidth="1"/>
    <col min="2565" max="2572" width="9.75" style="65" customWidth="1"/>
    <col min="2573" max="2573" width="7.5" style="65" customWidth="1"/>
    <col min="2574" max="2619" width="0" style="65" hidden="1" customWidth="1"/>
    <col min="2620" max="2816" width="9" style="65"/>
    <col min="2817" max="2817" width="18.75" style="65" customWidth="1"/>
    <col min="2818" max="2818" width="15" style="65" customWidth="1"/>
    <col min="2819" max="2819" width="6" style="65" customWidth="1"/>
    <col min="2820" max="2820" width="3.75" style="65" customWidth="1"/>
    <col min="2821" max="2828" width="9.75" style="65" customWidth="1"/>
    <col min="2829" max="2829" width="7.5" style="65" customWidth="1"/>
    <col min="2830" max="2875" width="0" style="65" hidden="1" customWidth="1"/>
    <col min="2876" max="3072" width="9" style="65"/>
    <col min="3073" max="3073" width="18.75" style="65" customWidth="1"/>
    <col min="3074" max="3074" width="15" style="65" customWidth="1"/>
    <col min="3075" max="3075" width="6" style="65" customWidth="1"/>
    <col min="3076" max="3076" width="3.75" style="65" customWidth="1"/>
    <col min="3077" max="3084" width="9.75" style="65" customWidth="1"/>
    <col min="3085" max="3085" width="7.5" style="65" customWidth="1"/>
    <col min="3086" max="3131" width="0" style="65" hidden="1" customWidth="1"/>
    <col min="3132" max="3328" width="9" style="65"/>
    <col min="3329" max="3329" width="18.75" style="65" customWidth="1"/>
    <col min="3330" max="3330" width="15" style="65" customWidth="1"/>
    <col min="3331" max="3331" width="6" style="65" customWidth="1"/>
    <col min="3332" max="3332" width="3.75" style="65" customWidth="1"/>
    <col min="3333" max="3340" width="9.75" style="65" customWidth="1"/>
    <col min="3341" max="3341" width="7.5" style="65" customWidth="1"/>
    <col min="3342" max="3387" width="0" style="65" hidden="1" customWidth="1"/>
    <col min="3388" max="3584" width="9" style="65"/>
    <col min="3585" max="3585" width="18.75" style="65" customWidth="1"/>
    <col min="3586" max="3586" width="15" style="65" customWidth="1"/>
    <col min="3587" max="3587" width="6" style="65" customWidth="1"/>
    <col min="3588" max="3588" width="3.75" style="65" customWidth="1"/>
    <col min="3589" max="3596" width="9.75" style="65" customWidth="1"/>
    <col min="3597" max="3597" width="7.5" style="65" customWidth="1"/>
    <col min="3598" max="3643" width="0" style="65" hidden="1" customWidth="1"/>
    <col min="3644" max="3840" width="9" style="65"/>
    <col min="3841" max="3841" width="18.75" style="65" customWidth="1"/>
    <col min="3842" max="3842" width="15" style="65" customWidth="1"/>
    <col min="3843" max="3843" width="6" style="65" customWidth="1"/>
    <col min="3844" max="3844" width="3.75" style="65" customWidth="1"/>
    <col min="3845" max="3852" width="9.75" style="65" customWidth="1"/>
    <col min="3853" max="3853" width="7.5" style="65" customWidth="1"/>
    <col min="3854" max="3899" width="0" style="65" hidden="1" customWidth="1"/>
    <col min="3900" max="4096" width="9" style="65"/>
    <col min="4097" max="4097" width="18.75" style="65" customWidth="1"/>
    <col min="4098" max="4098" width="15" style="65" customWidth="1"/>
    <col min="4099" max="4099" width="6" style="65" customWidth="1"/>
    <col min="4100" max="4100" width="3.75" style="65" customWidth="1"/>
    <col min="4101" max="4108" width="9.75" style="65" customWidth="1"/>
    <col min="4109" max="4109" width="7.5" style="65" customWidth="1"/>
    <col min="4110" max="4155" width="0" style="65" hidden="1" customWidth="1"/>
    <col min="4156" max="4352" width="9" style="65"/>
    <col min="4353" max="4353" width="18.75" style="65" customWidth="1"/>
    <col min="4354" max="4354" width="15" style="65" customWidth="1"/>
    <col min="4355" max="4355" width="6" style="65" customWidth="1"/>
    <col min="4356" max="4356" width="3.75" style="65" customWidth="1"/>
    <col min="4357" max="4364" width="9.75" style="65" customWidth="1"/>
    <col min="4365" max="4365" width="7.5" style="65" customWidth="1"/>
    <col min="4366" max="4411" width="0" style="65" hidden="1" customWidth="1"/>
    <col min="4412" max="4608" width="9" style="65"/>
    <col min="4609" max="4609" width="18.75" style="65" customWidth="1"/>
    <col min="4610" max="4610" width="15" style="65" customWidth="1"/>
    <col min="4611" max="4611" width="6" style="65" customWidth="1"/>
    <col min="4612" max="4612" width="3.75" style="65" customWidth="1"/>
    <col min="4613" max="4620" width="9.75" style="65" customWidth="1"/>
    <col min="4621" max="4621" width="7.5" style="65" customWidth="1"/>
    <col min="4622" max="4667" width="0" style="65" hidden="1" customWidth="1"/>
    <col min="4668" max="4864" width="9" style="65"/>
    <col min="4865" max="4865" width="18.75" style="65" customWidth="1"/>
    <col min="4866" max="4866" width="15" style="65" customWidth="1"/>
    <col min="4867" max="4867" width="6" style="65" customWidth="1"/>
    <col min="4868" max="4868" width="3.75" style="65" customWidth="1"/>
    <col min="4869" max="4876" width="9.75" style="65" customWidth="1"/>
    <col min="4877" max="4877" width="7.5" style="65" customWidth="1"/>
    <col min="4878" max="4923" width="0" style="65" hidden="1" customWidth="1"/>
    <col min="4924" max="5120" width="9" style="65"/>
    <col min="5121" max="5121" width="18.75" style="65" customWidth="1"/>
    <col min="5122" max="5122" width="15" style="65" customWidth="1"/>
    <col min="5123" max="5123" width="6" style="65" customWidth="1"/>
    <col min="5124" max="5124" width="3.75" style="65" customWidth="1"/>
    <col min="5125" max="5132" width="9.75" style="65" customWidth="1"/>
    <col min="5133" max="5133" width="7.5" style="65" customWidth="1"/>
    <col min="5134" max="5179" width="0" style="65" hidden="1" customWidth="1"/>
    <col min="5180" max="5376" width="9" style="65"/>
    <col min="5377" max="5377" width="18.75" style="65" customWidth="1"/>
    <col min="5378" max="5378" width="15" style="65" customWidth="1"/>
    <col min="5379" max="5379" width="6" style="65" customWidth="1"/>
    <col min="5380" max="5380" width="3.75" style="65" customWidth="1"/>
    <col min="5381" max="5388" width="9.75" style="65" customWidth="1"/>
    <col min="5389" max="5389" width="7.5" style="65" customWidth="1"/>
    <col min="5390" max="5435" width="0" style="65" hidden="1" customWidth="1"/>
    <col min="5436" max="5632" width="9" style="65"/>
    <col min="5633" max="5633" width="18.75" style="65" customWidth="1"/>
    <col min="5634" max="5634" width="15" style="65" customWidth="1"/>
    <col min="5635" max="5635" width="6" style="65" customWidth="1"/>
    <col min="5636" max="5636" width="3.75" style="65" customWidth="1"/>
    <col min="5637" max="5644" width="9.75" style="65" customWidth="1"/>
    <col min="5645" max="5645" width="7.5" style="65" customWidth="1"/>
    <col min="5646" max="5691" width="0" style="65" hidden="1" customWidth="1"/>
    <col min="5692" max="5888" width="9" style="65"/>
    <col min="5889" max="5889" width="18.75" style="65" customWidth="1"/>
    <col min="5890" max="5890" width="15" style="65" customWidth="1"/>
    <col min="5891" max="5891" width="6" style="65" customWidth="1"/>
    <col min="5892" max="5892" width="3.75" style="65" customWidth="1"/>
    <col min="5893" max="5900" width="9.75" style="65" customWidth="1"/>
    <col min="5901" max="5901" width="7.5" style="65" customWidth="1"/>
    <col min="5902" max="5947" width="0" style="65" hidden="1" customWidth="1"/>
    <col min="5948" max="6144" width="9" style="65"/>
    <col min="6145" max="6145" width="18.75" style="65" customWidth="1"/>
    <col min="6146" max="6146" width="15" style="65" customWidth="1"/>
    <col min="6147" max="6147" width="6" style="65" customWidth="1"/>
    <col min="6148" max="6148" width="3.75" style="65" customWidth="1"/>
    <col min="6149" max="6156" width="9.75" style="65" customWidth="1"/>
    <col min="6157" max="6157" width="7.5" style="65" customWidth="1"/>
    <col min="6158" max="6203" width="0" style="65" hidden="1" customWidth="1"/>
    <col min="6204" max="6400" width="9" style="65"/>
    <col min="6401" max="6401" width="18.75" style="65" customWidth="1"/>
    <col min="6402" max="6402" width="15" style="65" customWidth="1"/>
    <col min="6403" max="6403" width="6" style="65" customWidth="1"/>
    <col min="6404" max="6404" width="3.75" style="65" customWidth="1"/>
    <col min="6405" max="6412" width="9.75" style="65" customWidth="1"/>
    <col min="6413" max="6413" width="7.5" style="65" customWidth="1"/>
    <col min="6414" max="6459" width="0" style="65" hidden="1" customWidth="1"/>
    <col min="6460" max="6656" width="9" style="65"/>
    <col min="6657" max="6657" width="18.75" style="65" customWidth="1"/>
    <col min="6658" max="6658" width="15" style="65" customWidth="1"/>
    <col min="6659" max="6659" width="6" style="65" customWidth="1"/>
    <col min="6660" max="6660" width="3.75" style="65" customWidth="1"/>
    <col min="6661" max="6668" width="9.75" style="65" customWidth="1"/>
    <col min="6669" max="6669" width="7.5" style="65" customWidth="1"/>
    <col min="6670" max="6715" width="0" style="65" hidden="1" customWidth="1"/>
    <col min="6716" max="6912" width="9" style="65"/>
    <col min="6913" max="6913" width="18.75" style="65" customWidth="1"/>
    <col min="6914" max="6914" width="15" style="65" customWidth="1"/>
    <col min="6915" max="6915" width="6" style="65" customWidth="1"/>
    <col min="6916" max="6916" width="3.75" style="65" customWidth="1"/>
    <col min="6917" max="6924" width="9.75" style="65" customWidth="1"/>
    <col min="6925" max="6925" width="7.5" style="65" customWidth="1"/>
    <col min="6926" max="6971" width="0" style="65" hidden="1" customWidth="1"/>
    <col min="6972" max="7168" width="9" style="65"/>
    <col min="7169" max="7169" width="18.75" style="65" customWidth="1"/>
    <col min="7170" max="7170" width="15" style="65" customWidth="1"/>
    <col min="7171" max="7171" width="6" style="65" customWidth="1"/>
    <col min="7172" max="7172" width="3.75" style="65" customWidth="1"/>
    <col min="7173" max="7180" width="9.75" style="65" customWidth="1"/>
    <col min="7181" max="7181" width="7.5" style="65" customWidth="1"/>
    <col min="7182" max="7227" width="0" style="65" hidden="1" customWidth="1"/>
    <col min="7228" max="7424" width="9" style="65"/>
    <col min="7425" max="7425" width="18.75" style="65" customWidth="1"/>
    <col min="7426" max="7426" width="15" style="65" customWidth="1"/>
    <col min="7427" max="7427" width="6" style="65" customWidth="1"/>
    <col min="7428" max="7428" width="3.75" style="65" customWidth="1"/>
    <col min="7429" max="7436" width="9.75" style="65" customWidth="1"/>
    <col min="7437" max="7437" width="7.5" style="65" customWidth="1"/>
    <col min="7438" max="7483" width="0" style="65" hidden="1" customWidth="1"/>
    <col min="7484" max="7680" width="9" style="65"/>
    <col min="7681" max="7681" width="18.75" style="65" customWidth="1"/>
    <col min="7682" max="7682" width="15" style="65" customWidth="1"/>
    <col min="7683" max="7683" width="6" style="65" customWidth="1"/>
    <col min="7684" max="7684" width="3.75" style="65" customWidth="1"/>
    <col min="7685" max="7692" width="9.75" style="65" customWidth="1"/>
    <col min="7693" max="7693" width="7.5" style="65" customWidth="1"/>
    <col min="7694" max="7739" width="0" style="65" hidden="1" customWidth="1"/>
    <col min="7740" max="7936" width="9" style="65"/>
    <col min="7937" max="7937" width="18.75" style="65" customWidth="1"/>
    <col min="7938" max="7938" width="15" style="65" customWidth="1"/>
    <col min="7939" max="7939" width="6" style="65" customWidth="1"/>
    <col min="7940" max="7940" width="3.75" style="65" customWidth="1"/>
    <col min="7941" max="7948" width="9.75" style="65" customWidth="1"/>
    <col min="7949" max="7949" width="7.5" style="65" customWidth="1"/>
    <col min="7950" max="7995" width="0" style="65" hidden="1" customWidth="1"/>
    <col min="7996" max="8192" width="9" style="65"/>
    <col min="8193" max="8193" width="18.75" style="65" customWidth="1"/>
    <col min="8194" max="8194" width="15" style="65" customWidth="1"/>
    <col min="8195" max="8195" width="6" style="65" customWidth="1"/>
    <col min="8196" max="8196" width="3.75" style="65" customWidth="1"/>
    <col min="8197" max="8204" width="9.75" style="65" customWidth="1"/>
    <col min="8205" max="8205" width="7.5" style="65" customWidth="1"/>
    <col min="8206" max="8251" width="0" style="65" hidden="1" customWidth="1"/>
    <col min="8252" max="8448" width="9" style="65"/>
    <col min="8449" max="8449" width="18.75" style="65" customWidth="1"/>
    <col min="8450" max="8450" width="15" style="65" customWidth="1"/>
    <col min="8451" max="8451" width="6" style="65" customWidth="1"/>
    <col min="8452" max="8452" width="3.75" style="65" customWidth="1"/>
    <col min="8453" max="8460" width="9.75" style="65" customWidth="1"/>
    <col min="8461" max="8461" width="7.5" style="65" customWidth="1"/>
    <col min="8462" max="8507" width="0" style="65" hidden="1" customWidth="1"/>
    <col min="8508" max="8704" width="9" style="65"/>
    <col min="8705" max="8705" width="18.75" style="65" customWidth="1"/>
    <col min="8706" max="8706" width="15" style="65" customWidth="1"/>
    <col min="8707" max="8707" width="6" style="65" customWidth="1"/>
    <col min="8708" max="8708" width="3.75" style="65" customWidth="1"/>
    <col min="8709" max="8716" width="9.75" style="65" customWidth="1"/>
    <col min="8717" max="8717" width="7.5" style="65" customWidth="1"/>
    <col min="8718" max="8763" width="0" style="65" hidden="1" customWidth="1"/>
    <col min="8764" max="8960" width="9" style="65"/>
    <col min="8961" max="8961" width="18.75" style="65" customWidth="1"/>
    <col min="8962" max="8962" width="15" style="65" customWidth="1"/>
    <col min="8963" max="8963" width="6" style="65" customWidth="1"/>
    <col min="8964" max="8964" width="3.75" style="65" customWidth="1"/>
    <col min="8965" max="8972" width="9.75" style="65" customWidth="1"/>
    <col min="8973" max="8973" width="7.5" style="65" customWidth="1"/>
    <col min="8974" max="9019" width="0" style="65" hidden="1" customWidth="1"/>
    <col min="9020" max="9216" width="9" style="65"/>
    <col min="9217" max="9217" width="18.75" style="65" customWidth="1"/>
    <col min="9218" max="9218" width="15" style="65" customWidth="1"/>
    <col min="9219" max="9219" width="6" style="65" customWidth="1"/>
    <col min="9220" max="9220" width="3.75" style="65" customWidth="1"/>
    <col min="9221" max="9228" width="9.75" style="65" customWidth="1"/>
    <col min="9229" max="9229" width="7.5" style="65" customWidth="1"/>
    <col min="9230" max="9275" width="0" style="65" hidden="1" customWidth="1"/>
    <col min="9276" max="9472" width="9" style="65"/>
    <col min="9473" max="9473" width="18.75" style="65" customWidth="1"/>
    <col min="9474" max="9474" width="15" style="65" customWidth="1"/>
    <col min="9475" max="9475" width="6" style="65" customWidth="1"/>
    <col min="9476" max="9476" width="3.75" style="65" customWidth="1"/>
    <col min="9477" max="9484" width="9.75" style="65" customWidth="1"/>
    <col min="9485" max="9485" width="7.5" style="65" customWidth="1"/>
    <col min="9486" max="9531" width="0" style="65" hidden="1" customWidth="1"/>
    <col min="9532" max="9728" width="9" style="65"/>
    <col min="9729" max="9729" width="18.75" style="65" customWidth="1"/>
    <col min="9730" max="9730" width="15" style="65" customWidth="1"/>
    <col min="9731" max="9731" width="6" style="65" customWidth="1"/>
    <col min="9732" max="9732" width="3.75" style="65" customWidth="1"/>
    <col min="9733" max="9740" width="9.75" style="65" customWidth="1"/>
    <col min="9741" max="9741" width="7.5" style="65" customWidth="1"/>
    <col min="9742" max="9787" width="0" style="65" hidden="1" customWidth="1"/>
    <col min="9788" max="9984" width="9" style="65"/>
    <col min="9985" max="9985" width="18.75" style="65" customWidth="1"/>
    <col min="9986" max="9986" width="15" style="65" customWidth="1"/>
    <col min="9987" max="9987" width="6" style="65" customWidth="1"/>
    <col min="9988" max="9988" width="3.75" style="65" customWidth="1"/>
    <col min="9989" max="9996" width="9.75" style="65" customWidth="1"/>
    <col min="9997" max="9997" width="7.5" style="65" customWidth="1"/>
    <col min="9998" max="10043" width="0" style="65" hidden="1" customWidth="1"/>
    <col min="10044" max="10240" width="9" style="65"/>
    <col min="10241" max="10241" width="18.75" style="65" customWidth="1"/>
    <col min="10242" max="10242" width="15" style="65" customWidth="1"/>
    <col min="10243" max="10243" width="6" style="65" customWidth="1"/>
    <col min="10244" max="10244" width="3.75" style="65" customWidth="1"/>
    <col min="10245" max="10252" width="9.75" style="65" customWidth="1"/>
    <col min="10253" max="10253" width="7.5" style="65" customWidth="1"/>
    <col min="10254" max="10299" width="0" style="65" hidden="1" customWidth="1"/>
    <col min="10300" max="10496" width="9" style="65"/>
    <col min="10497" max="10497" width="18.75" style="65" customWidth="1"/>
    <col min="10498" max="10498" width="15" style="65" customWidth="1"/>
    <col min="10499" max="10499" width="6" style="65" customWidth="1"/>
    <col min="10500" max="10500" width="3.75" style="65" customWidth="1"/>
    <col min="10501" max="10508" width="9.75" style="65" customWidth="1"/>
    <col min="10509" max="10509" width="7.5" style="65" customWidth="1"/>
    <col min="10510" max="10555" width="0" style="65" hidden="1" customWidth="1"/>
    <col min="10556" max="10752" width="9" style="65"/>
    <col min="10753" max="10753" width="18.75" style="65" customWidth="1"/>
    <col min="10754" max="10754" width="15" style="65" customWidth="1"/>
    <col min="10755" max="10755" width="6" style="65" customWidth="1"/>
    <col min="10756" max="10756" width="3.75" style="65" customWidth="1"/>
    <col min="10757" max="10764" width="9.75" style="65" customWidth="1"/>
    <col min="10765" max="10765" width="7.5" style="65" customWidth="1"/>
    <col min="10766" max="10811" width="0" style="65" hidden="1" customWidth="1"/>
    <col min="10812" max="11008" width="9" style="65"/>
    <col min="11009" max="11009" width="18.75" style="65" customWidth="1"/>
    <col min="11010" max="11010" width="15" style="65" customWidth="1"/>
    <col min="11011" max="11011" width="6" style="65" customWidth="1"/>
    <col min="11012" max="11012" width="3.75" style="65" customWidth="1"/>
    <col min="11013" max="11020" width="9.75" style="65" customWidth="1"/>
    <col min="11021" max="11021" width="7.5" style="65" customWidth="1"/>
    <col min="11022" max="11067" width="0" style="65" hidden="1" customWidth="1"/>
    <col min="11068" max="11264" width="9" style="65"/>
    <col min="11265" max="11265" width="18.75" style="65" customWidth="1"/>
    <col min="11266" max="11266" width="15" style="65" customWidth="1"/>
    <col min="11267" max="11267" width="6" style="65" customWidth="1"/>
    <col min="11268" max="11268" width="3.75" style="65" customWidth="1"/>
    <col min="11269" max="11276" width="9.75" style="65" customWidth="1"/>
    <col min="11277" max="11277" width="7.5" style="65" customWidth="1"/>
    <col min="11278" max="11323" width="0" style="65" hidden="1" customWidth="1"/>
    <col min="11324" max="11520" width="9" style="65"/>
    <col min="11521" max="11521" width="18.75" style="65" customWidth="1"/>
    <col min="11522" max="11522" width="15" style="65" customWidth="1"/>
    <col min="11523" max="11523" width="6" style="65" customWidth="1"/>
    <col min="11524" max="11524" width="3.75" style="65" customWidth="1"/>
    <col min="11525" max="11532" width="9.75" style="65" customWidth="1"/>
    <col min="11533" max="11533" width="7.5" style="65" customWidth="1"/>
    <col min="11534" max="11579" width="0" style="65" hidden="1" customWidth="1"/>
    <col min="11580" max="11776" width="9" style="65"/>
    <col min="11777" max="11777" width="18.75" style="65" customWidth="1"/>
    <col min="11778" max="11778" width="15" style="65" customWidth="1"/>
    <col min="11779" max="11779" width="6" style="65" customWidth="1"/>
    <col min="11780" max="11780" width="3.75" style="65" customWidth="1"/>
    <col min="11781" max="11788" width="9.75" style="65" customWidth="1"/>
    <col min="11789" max="11789" width="7.5" style="65" customWidth="1"/>
    <col min="11790" max="11835" width="0" style="65" hidden="1" customWidth="1"/>
    <col min="11836" max="12032" width="9" style="65"/>
    <col min="12033" max="12033" width="18.75" style="65" customWidth="1"/>
    <col min="12034" max="12034" width="15" style="65" customWidth="1"/>
    <col min="12035" max="12035" width="6" style="65" customWidth="1"/>
    <col min="12036" max="12036" width="3.75" style="65" customWidth="1"/>
    <col min="12037" max="12044" width="9.75" style="65" customWidth="1"/>
    <col min="12045" max="12045" width="7.5" style="65" customWidth="1"/>
    <col min="12046" max="12091" width="0" style="65" hidden="1" customWidth="1"/>
    <col min="12092" max="12288" width="9" style="65"/>
    <col min="12289" max="12289" width="18.75" style="65" customWidth="1"/>
    <col min="12290" max="12290" width="15" style="65" customWidth="1"/>
    <col min="12291" max="12291" width="6" style="65" customWidth="1"/>
    <col min="12292" max="12292" width="3.75" style="65" customWidth="1"/>
    <col min="12293" max="12300" width="9.75" style="65" customWidth="1"/>
    <col min="12301" max="12301" width="7.5" style="65" customWidth="1"/>
    <col min="12302" max="12347" width="0" style="65" hidden="1" customWidth="1"/>
    <col min="12348" max="12544" width="9" style="65"/>
    <col min="12545" max="12545" width="18.75" style="65" customWidth="1"/>
    <col min="12546" max="12546" width="15" style="65" customWidth="1"/>
    <col min="12547" max="12547" width="6" style="65" customWidth="1"/>
    <col min="12548" max="12548" width="3.75" style="65" customWidth="1"/>
    <col min="12549" max="12556" width="9.75" style="65" customWidth="1"/>
    <col min="12557" max="12557" width="7.5" style="65" customWidth="1"/>
    <col min="12558" max="12603" width="0" style="65" hidden="1" customWidth="1"/>
    <col min="12604" max="12800" width="9" style="65"/>
    <col min="12801" max="12801" width="18.75" style="65" customWidth="1"/>
    <col min="12802" max="12802" width="15" style="65" customWidth="1"/>
    <col min="12803" max="12803" width="6" style="65" customWidth="1"/>
    <col min="12804" max="12804" width="3.75" style="65" customWidth="1"/>
    <col min="12805" max="12812" width="9.75" style="65" customWidth="1"/>
    <col min="12813" max="12813" width="7.5" style="65" customWidth="1"/>
    <col min="12814" max="12859" width="0" style="65" hidden="1" customWidth="1"/>
    <col min="12860" max="13056" width="9" style="65"/>
    <col min="13057" max="13057" width="18.75" style="65" customWidth="1"/>
    <col min="13058" max="13058" width="15" style="65" customWidth="1"/>
    <col min="13059" max="13059" width="6" style="65" customWidth="1"/>
    <col min="13060" max="13060" width="3.75" style="65" customWidth="1"/>
    <col min="13061" max="13068" width="9.75" style="65" customWidth="1"/>
    <col min="13069" max="13069" width="7.5" style="65" customWidth="1"/>
    <col min="13070" max="13115" width="0" style="65" hidden="1" customWidth="1"/>
    <col min="13116" max="13312" width="9" style="65"/>
    <col min="13313" max="13313" width="18.75" style="65" customWidth="1"/>
    <col min="13314" max="13314" width="15" style="65" customWidth="1"/>
    <col min="13315" max="13315" width="6" style="65" customWidth="1"/>
    <col min="13316" max="13316" width="3.75" style="65" customWidth="1"/>
    <col min="13317" max="13324" width="9.75" style="65" customWidth="1"/>
    <col min="13325" max="13325" width="7.5" style="65" customWidth="1"/>
    <col min="13326" max="13371" width="0" style="65" hidden="1" customWidth="1"/>
    <col min="13372" max="13568" width="9" style="65"/>
    <col min="13569" max="13569" width="18.75" style="65" customWidth="1"/>
    <col min="13570" max="13570" width="15" style="65" customWidth="1"/>
    <col min="13571" max="13571" width="6" style="65" customWidth="1"/>
    <col min="13572" max="13572" width="3.75" style="65" customWidth="1"/>
    <col min="13573" max="13580" width="9.75" style="65" customWidth="1"/>
    <col min="13581" max="13581" width="7.5" style="65" customWidth="1"/>
    <col min="13582" max="13627" width="0" style="65" hidden="1" customWidth="1"/>
    <col min="13628" max="13824" width="9" style="65"/>
    <col min="13825" max="13825" width="18.75" style="65" customWidth="1"/>
    <col min="13826" max="13826" width="15" style="65" customWidth="1"/>
    <col min="13827" max="13827" width="6" style="65" customWidth="1"/>
    <col min="13828" max="13828" width="3.75" style="65" customWidth="1"/>
    <col min="13829" max="13836" width="9.75" style="65" customWidth="1"/>
    <col min="13837" max="13837" width="7.5" style="65" customWidth="1"/>
    <col min="13838" max="13883" width="0" style="65" hidden="1" customWidth="1"/>
    <col min="13884" max="14080" width="9" style="65"/>
    <col min="14081" max="14081" width="18.75" style="65" customWidth="1"/>
    <col min="14082" max="14082" width="15" style="65" customWidth="1"/>
    <col min="14083" max="14083" width="6" style="65" customWidth="1"/>
    <col min="14084" max="14084" width="3.75" style="65" customWidth="1"/>
    <col min="14085" max="14092" width="9.75" style="65" customWidth="1"/>
    <col min="14093" max="14093" width="7.5" style="65" customWidth="1"/>
    <col min="14094" max="14139" width="0" style="65" hidden="1" customWidth="1"/>
    <col min="14140" max="14336" width="9" style="65"/>
    <col min="14337" max="14337" width="18.75" style="65" customWidth="1"/>
    <col min="14338" max="14338" width="15" style="65" customWidth="1"/>
    <col min="14339" max="14339" width="6" style="65" customWidth="1"/>
    <col min="14340" max="14340" width="3.75" style="65" customWidth="1"/>
    <col min="14341" max="14348" width="9.75" style="65" customWidth="1"/>
    <col min="14349" max="14349" width="7.5" style="65" customWidth="1"/>
    <col min="14350" max="14395" width="0" style="65" hidden="1" customWidth="1"/>
    <col min="14396" max="14592" width="9" style="65"/>
    <col min="14593" max="14593" width="18.75" style="65" customWidth="1"/>
    <col min="14594" max="14594" width="15" style="65" customWidth="1"/>
    <col min="14595" max="14595" width="6" style="65" customWidth="1"/>
    <col min="14596" max="14596" width="3.75" style="65" customWidth="1"/>
    <col min="14597" max="14604" width="9.75" style="65" customWidth="1"/>
    <col min="14605" max="14605" width="7.5" style="65" customWidth="1"/>
    <col min="14606" max="14651" width="0" style="65" hidden="1" customWidth="1"/>
    <col min="14652" max="14848" width="9" style="65"/>
    <col min="14849" max="14849" width="18.75" style="65" customWidth="1"/>
    <col min="14850" max="14850" width="15" style="65" customWidth="1"/>
    <col min="14851" max="14851" width="6" style="65" customWidth="1"/>
    <col min="14852" max="14852" width="3.75" style="65" customWidth="1"/>
    <col min="14853" max="14860" width="9.75" style="65" customWidth="1"/>
    <col min="14861" max="14861" width="7.5" style="65" customWidth="1"/>
    <col min="14862" max="14907" width="0" style="65" hidden="1" customWidth="1"/>
    <col min="14908" max="15104" width="9" style="65"/>
    <col min="15105" max="15105" width="18.75" style="65" customWidth="1"/>
    <col min="15106" max="15106" width="15" style="65" customWidth="1"/>
    <col min="15107" max="15107" width="6" style="65" customWidth="1"/>
    <col min="15108" max="15108" width="3.75" style="65" customWidth="1"/>
    <col min="15109" max="15116" width="9.75" style="65" customWidth="1"/>
    <col min="15117" max="15117" width="7.5" style="65" customWidth="1"/>
    <col min="15118" max="15163" width="0" style="65" hidden="1" customWidth="1"/>
    <col min="15164" max="15360" width="9" style="65"/>
    <col min="15361" max="15361" width="18.75" style="65" customWidth="1"/>
    <col min="15362" max="15362" width="15" style="65" customWidth="1"/>
    <col min="15363" max="15363" width="6" style="65" customWidth="1"/>
    <col min="15364" max="15364" width="3.75" style="65" customWidth="1"/>
    <col min="15365" max="15372" width="9.75" style="65" customWidth="1"/>
    <col min="15373" max="15373" width="7.5" style="65" customWidth="1"/>
    <col min="15374" max="15419" width="0" style="65" hidden="1" customWidth="1"/>
    <col min="15420" max="15616" width="9" style="65"/>
    <col min="15617" max="15617" width="18.75" style="65" customWidth="1"/>
    <col min="15618" max="15618" width="15" style="65" customWidth="1"/>
    <col min="15619" max="15619" width="6" style="65" customWidth="1"/>
    <col min="15620" max="15620" width="3.75" style="65" customWidth="1"/>
    <col min="15621" max="15628" width="9.75" style="65" customWidth="1"/>
    <col min="15629" max="15629" width="7.5" style="65" customWidth="1"/>
    <col min="15630" max="15675" width="0" style="65" hidden="1" customWidth="1"/>
    <col min="15676" max="15872" width="9" style="65"/>
    <col min="15873" max="15873" width="18.75" style="65" customWidth="1"/>
    <col min="15874" max="15874" width="15" style="65" customWidth="1"/>
    <col min="15875" max="15875" width="6" style="65" customWidth="1"/>
    <col min="15876" max="15876" width="3.75" style="65" customWidth="1"/>
    <col min="15877" max="15884" width="9.75" style="65" customWidth="1"/>
    <col min="15885" max="15885" width="7.5" style="65" customWidth="1"/>
    <col min="15886" max="15931" width="0" style="65" hidden="1" customWidth="1"/>
    <col min="15932" max="16128" width="9" style="65"/>
    <col min="16129" max="16129" width="18.75" style="65" customWidth="1"/>
    <col min="16130" max="16130" width="15" style="65" customWidth="1"/>
    <col min="16131" max="16131" width="6" style="65" customWidth="1"/>
    <col min="16132" max="16132" width="3.75" style="65" customWidth="1"/>
    <col min="16133" max="16140" width="9.75" style="65" customWidth="1"/>
    <col min="16141" max="16141" width="7.5" style="65" customWidth="1"/>
    <col min="16142" max="16187" width="0" style="65" hidden="1" customWidth="1"/>
    <col min="16188" max="16384" width="9" style="65"/>
  </cols>
  <sheetData>
    <row r="1" spans="1:18" ht="18.399999999999999" customHeight="1" thickBot="1" x14ac:dyDescent="0.2">
      <c r="A1" s="65" t="s">
        <v>548</v>
      </c>
    </row>
    <row r="2" spans="1:18" ht="18.399999999999999" customHeight="1" x14ac:dyDescent="0.15">
      <c r="A2" s="127" t="s">
        <v>549</v>
      </c>
      <c r="B2" s="124" t="s">
        <v>550</v>
      </c>
      <c r="C2" s="124" t="s">
        <v>61</v>
      </c>
      <c r="D2" s="124" t="s">
        <v>60</v>
      </c>
      <c r="E2" s="124" t="s">
        <v>552</v>
      </c>
      <c r="F2" s="124" t="s">
        <v>77</v>
      </c>
      <c r="G2" s="124" t="s">
        <v>553</v>
      </c>
      <c r="H2" s="124" t="s">
        <v>77</v>
      </c>
      <c r="I2" s="124" t="s">
        <v>554</v>
      </c>
      <c r="J2" s="124" t="s">
        <v>77</v>
      </c>
      <c r="K2" s="124" t="s">
        <v>551</v>
      </c>
      <c r="L2" s="124" t="s">
        <v>77</v>
      </c>
      <c r="M2" s="125" t="s">
        <v>555</v>
      </c>
    </row>
    <row r="3" spans="1:18" ht="18.399999999999999" customHeight="1" thickBot="1" x14ac:dyDescent="0.2">
      <c r="A3" s="128" t="s">
        <v>77</v>
      </c>
      <c r="B3" s="129" t="s">
        <v>77</v>
      </c>
      <c r="C3" s="129" t="s">
        <v>77</v>
      </c>
      <c r="D3" s="129" t="s">
        <v>77</v>
      </c>
      <c r="E3" s="66" t="s">
        <v>556</v>
      </c>
      <c r="F3" s="66" t="s">
        <v>557</v>
      </c>
      <c r="G3" s="66" t="s">
        <v>556</v>
      </c>
      <c r="H3" s="66" t="s">
        <v>557</v>
      </c>
      <c r="I3" s="66" t="s">
        <v>556</v>
      </c>
      <c r="J3" s="66" t="s">
        <v>557</v>
      </c>
      <c r="K3" s="66" t="s">
        <v>556</v>
      </c>
      <c r="L3" s="66" t="s">
        <v>557</v>
      </c>
      <c r="M3" s="126" t="s">
        <v>77</v>
      </c>
    </row>
    <row r="4" spans="1:18" ht="18.399999999999999" customHeight="1" x14ac:dyDescent="0.15">
      <c r="A4" s="68" t="s">
        <v>668</v>
      </c>
      <c r="B4" s="69" t="s">
        <v>669</v>
      </c>
      <c r="C4" s="69">
        <v>1</v>
      </c>
      <c r="D4" s="69" t="s">
        <v>670</v>
      </c>
      <c r="E4" s="69" t="s">
        <v>77</v>
      </c>
      <c r="F4" s="70">
        <v>0</v>
      </c>
      <c r="G4" s="69" t="s">
        <v>77</v>
      </c>
      <c r="H4" s="70">
        <v>0</v>
      </c>
      <c r="I4" s="69" t="s">
        <v>77</v>
      </c>
      <c r="J4" s="70">
        <v>0</v>
      </c>
      <c r="K4" s="69" t="s">
        <v>77</v>
      </c>
      <c r="L4" s="70">
        <v>0</v>
      </c>
      <c r="M4" s="71" t="s">
        <v>77</v>
      </c>
      <c r="N4" s="65" t="s">
        <v>77</v>
      </c>
      <c r="O4" s="65" t="s">
        <v>671</v>
      </c>
    </row>
    <row r="5" spans="1:18" ht="18.399999999999999" customHeight="1" x14ac:dyDescent="0.15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71"/>
    </row>
    <row r="6" spans="1:18" ht="18.399999999999999" customHeight="1" x14ac:dyDescent="0.15">
      <c r="A6" s="68" t="s">
        <v>672</v>
      </c>
      <c r="B6" s="69" t="s">
        <v>77</v>
      </c>
      <c r="C6" s="69">
        <v>1</v>
      </c>
      <c r="D6" s="69" t="s">
        <v>670</v>
      </c>
      <c r="E6" s="69"/>
      <c r="F6" s="70"/>
      <c r="G6" s="69"/>
      <c r="H6" s="70"/>
      <c r="I6" s="69"/>
      <c r="J6" s="70"/>
      <c r="K6" s="69" t="s">
        <v>77</v>
      </c>
      <c r="L6" s="70">
        <v>13108699</v>
      </c>
      <c r="M6" s="71" t="s">
        <v>77</v>
      </c>
      <c r="N6" s="65" t="s">
        <v>77</v>
      </c>
      <c r="O6" s="65" t="s">
        <v>569</v>
      </c>
    </row>
    <row r="7" spans="1:18" ht="18.399999999999999" customHeight="1" x14ac:dyDescent="0.15">
      <c r="A7" s="68" t="s">
        <v>673</v>
      </c>
      <c r="B7" s="69" t="s">
        <v>77</v>
      </c>
      <c r="C7" s="69">
        <v>1</v>
      </c>
      <c r="D7" s="69" t="s">
        <v>670</v>
      </c>
      <c r="E7" s="70"/>
      <c r="F7" s="70"/>
      <c r="G7" s="70"/>
      <c r="H7" s="70"/>
      <c r="I7" s="70"/>
      <c r="J7" s="70"/>
      <c r="K7" s="70"/>
      <c r="L7" s="70"/>
      <c r="M7" s="71"/>
      <c r="N7" s="65" t="s">
        <v>77</v>
      </c>
      <c r="P7" s="65" t="s">
        <v>568</v>
      </c>
      <c r="Q7" s="65" t="s">
        <v>77</v>
      </c>
      <c r="R7" s="65" t="s">
        <v>674</v>
      </c>
    </row>
    <row r="8" spans="1:18" ht="18.399999999999999" customHeight="1" x14ac:dyDescent="0.15">
      <c r="A8" s="68" t="s">
        <v>675</v>
      </c>
      <c r="B8" s="69" t="s">
        <v>77</v>
      </c>
      <c r="C8" s="69">
        <v>1</v>
      </c>
      <c r="D8" s="69" t="s">
        <v>670</v>
      </c>
      <c r="E8" s="70"/>
      <c r="F8" s="70"/>
      <c r="G8" s="70"/>
      <c r="H8" s="70"/>
      <c r="I8" s="70"/>
      <c r="J8" s="70"/>
      <c r="K8" s="70"/>
      <c r="L8" s="70"/>
      <c r="M8" s="71"/>
      <c r="N8" s="65" t="s">
        <v>77</v>
      </c>
      <c r="P8" s="65" t="s">
        <v>571</v>
      </c>
      <c r="Q8" s="65" t="s">
        <v>77</v>
      </c>
      <c r="R8" s="65" t="s">
        <v>676</v>
      </c>
    </row>
    <row r="9" spans="1:18" ht="18.399999999999999" customHeight="1" x14ac:dyDescent="0.15">
      <c r="A9" s="68" t="s">
        <v>677</v>
      </c>
      <c r="B9" s="69" t="s">
        <v>77</v>
      </c>
      <c r="C9" s="69">
        <v>1</v>
      </c>
      <c r="D9" s="69" t="s">
        <v>670</v>
      </c>
      <c r="E9" s="70"/>
      <c r="F9" s="70"/>
      <c r="G9" s="70"/>
      <c r="H9" s="70"/>
      <c r="I9" s="70"/>
      <c r="J9" s="70"/>
      <c r="K9" s="70"/>
      <c r="L9" s="70"/>
      <c r="M9" s="71"/>
      <c r="N9" s="65" t="s">
        <v>77</v>
      </c>
      <c r="P9" s="65" t="s">
        <v>574</v>
      </c>
      <c r="Q9" s="65" t="s">
        <v>77</v>
      </c>
      <c r="R9" s="65" t="s">
        <v>678</v>
      </c>
    </row>
    <row r="10" spans="1:18" ht="18.399999999999999" customHeight="1" x14ac:dyDescent="0.15">
      <c r="A10" s="68" t="s">
        <v>679</v>
      </c>
      <c r="B10" s="69" t="s">
        <v>77</v>
      </c>
      <c r="C10" s="69">
        <v>1</v>
      </c>
      <c r="D10" s="69" t="s">
        <v>670</v>
      </c>
      <c r="E10" s="70"/>
      <c r="F10" s="70"/>
      <c r="G10" s="70"/>
      <c r="H10" s="70"/>
      <c r="I10" s="70"/>
      <c r="J10" s="70"/>
      <c r="K10" s="70"/>
      <c r="L10" s="70"/>
      <c r="M10" s="71"/>
      <c r="N10" s="65" t="s">
        <v>77</v>
      </c>
      <c r="P10" s="65" t="s">
        <v>577</v>
      </c>
      <c r="Q10" s="65" t="s">
        <v>77</v>
      </c>
      <c r="R10" s="65" t="s">
        <v>680</v>
      </c>
    </row>
    <row r="11" spans="1:18" ht="18.399999999999999" customHeight="1" x14ac:dyDescent="0.15">
      <c r="A11" s="68" t="s">
        <v>77</v>
      </c>
      <c r="B11" s="69" t="s">
        <v>77</v>
      </c>
      <c r="C11" s="69">
        <v>0</v>
      </c>
      <c r="D11" s="69" t="s">
        <v>681</v>
      </c>
      <c r="E11" s="70"/>
      <c r="F11" s="70"/>
      <c r="G11" s="70"/>
      <c r="H11" s="70"/>
      <c r="I11" s="70"/>
      <c r="J11" s="70"/>
      <c r="K11" s="70"/>
      <c r="L11" s="70"/>
      <c r="M11" s="71"/>
      <c r="N11" s="65" t="s">
        <v>77</v>
      </c>
      <c r="P11" s="65" t="s">
        <v>580</v>
      </c>
      <c r="Q11" s="65" t="s">
        <v>590</v>
      </c>
      <c r="R11" s="65" t="s">
        <v>77</v>
      </c>
    </row>
    <row r="12" spans="1:18" ht="18.399999999999999" customHeight="1" x14ac:dyDescent="0.15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1"/>
    </row>
    <row r="13" spans="1:18" ht="18.399999999999999" customHeight="1" x14ac:dyDescent="0.15">
      <c r="A13" s="68" t="s">
        <v>673</v>
      </c>
      <c r="B13" s="69" t="s">
        <v>77</v>
      </c>
      <c r="C13" s="69">
        <v>1</v>
      </c>
      <c r="D13" s="69" t="s">
        <v>670</v>
      </c>
      <c r="E13" s="69"/>
      <c r="F13" s="70"/>
      <c r="G13" s="69"/>
      <c r="H13" s="70"/>
      <c r="I13" s="69"/>
      <c r="J13" s="70"/>
      <c r="K13" s="69"/>
      <c r="L13" s="70"/>
      <c r="M13" s="71"/>
      <c r="N13" s="65" t="s">
        <v>77</v>
      </c>
      <c r="O13" s="65" t="s">
        <v>674</v>
      </c>
    </row>
    <row r="14" spans="1:18" ht="18.399999999999999" customHeight="1" x14ac:dyDescent="0.15">
      <c r="A14" s="68" t="s">
        <v>682</v>
      </c>
      <c r="B14" s="69" t="s">
        <v>683</v>
      </c>
      <c r="C14" s="69">
        <v>0</v>
      </c>
      <c r="D14" s="69" t="s">
        <v>681</v>
      </c>
      <c r="E14" s="70"/>
      <c r="F14" s="70"/>
      <c r="G14" s="70"/>
      <c r="H14" s="70"/>
      <c r="I14" s="70"/>
      <c r="J14" s="70"/>
      <c r="K14" s="70"/>
      <c r="L14" s="70"/>
      <c r="M14" s="71"/>
      <c r="N14" s="65" t="s">
        <v>77</v>
      </c>
      <c r="P14" s="65" t="s">
        <v>568</v>
      </c>
      <c r="Q14" s="65" t="s">
        <v>77</v>
      </c>
      <c r="R14" s="65" t="s">
        <v>77</v>
      </c>
    </row>
    <row r="15" spans="1:18" ht="18.399999999999999" customHeight="1" x14ac:dyDescent="0.15">
      <c r="A15" s="68" t="s">
        <v>684</v>
      </c>
      <c r="B15" s="69" t="s">
        <v>685</v>
      </c>
      <c r="C15" s="69">
        <v>187</v>
      </c>
      <c r="D15" s="69" t="s">
        <v>686</v>
      </c>
      <c r="E15" s="70"/>
      <c r="F15" s="70"/>
      <c r="G15" s="70"/>
      <c r="H15" s="70"/>
      <c r="I15" s="70"/>
      <c r="J15" s="70"/>
      <c r="K15" s="70"/>
      <c r="L15" s="70"/>
      <c r="M15" s="71"/>
      <c r="N15" s="65" t="s">
        <v>77</v>
      </c>
      <c r="P15" s="65" t="s">
        <v>571</v>
      </c>
      <c r="Q15" s="65" t="s">
        <v>77</v>
      </c>
      <c r="R15" s="65" t="s">
        <v>687</v>
      </c>
    </row>
    <row r="16" spans="1:18" ht="18.399999999999999" customHeight="1" x14ac:dyDescent="0.15">
      <c r="A16" s="68" t="s">
        <v>688</v>
      </c>
      <c r="B16" s="69" t="s">
        <v>689</v>
      </c>
      <c r="C16" s="69">
        <v>187</v>
      </c>
      <c r="D16" s="69" t="s">
        <v>686</v>
      </c>
      <c r="E16" s="70"/>
      <c r="F16" s="70"/>
      <c r="G16" s="70"/>
      <c r="H16" s="70"/>
      <c r="I16" s="70"/>
      <c r="J16" s="70"/>
      <c r="K16" s="70"/>
      <c r="L16" s="70"/>
      <c r="M16" s="71"/>
      <c r="N16" s="65" t="s">
        <v>77</v>
      </c>
      <c r="P16" s="65" t="s">
        <v>574</v>
      </c>
      <c r="Q16" s="65" t="s">
        <v>77</v>
      </c>
      <c r="R16" s="65" t="s">
        <v>690</v>
      </c>
    </row>
    <row r="17" spans="1:18" ht="18.399999999999999" customHeight="1" x14ac:dyDescent="0.15">
      <c r="A17" s="68" t="s">
        <v>691</v>
      </c>
      <c r="B17" s="69" t="s">
        <v>683</v>
      </c>
      <c r="C17" s="69">
        <v>0</v>
      </c>
      <c r="D17" s="69" t="s">
        <v>681</v>
      </c>
      <c r="E17" s="70"/>
      <c r="F17" s="70"/>
      <c r="G17" s="70"/>
      <c r="H17" s="70"/>
      <c r="I17" s="70"/>
      <c r="J17" s="70"/>
      <c r="K17" s="70"/>
      <c r="L17" s="70"/>
      <c r="M17" s="71"/>
      <c r="N17" s="65" t="s">
        <v>77</v>
      </c>
      <c r="P17" s="65" t="s">
        <v>577</v>
      </c>
      <c r="Q17" s="65" t="s">
        <v>77</v>
      </c>
      <c r="R17" s="65" t="s">
        <v>77</v>
      </c>
    </row>
    <row r="18" spans="1:18" ht="18.399999999999999" customHeight="1" x14ac:dyDescent="0.15">
      <c r="A18" s="68" t="s">
        <v>684</v>
      </c>
      <c r="B18" s="69" t="s">
        <v>685</v>
      </c>
      <c r="C18" s="69">
        <v>346</v>
      </c>
      <c r="D18" s="69" t="s">
        <v>686</v>
      </c>
      <c r="E18" s="70"/>
      <c r="F18" s="70"/>
      <c r="G18" s="70"/>
      <c r="H18" s="70"/>
      <c r="I18" s="70"/>
      <c r="J18" s="70"/>
      <c r="K18" s="70"/>
      <c r="L18" s="70"/>
      <c r="M18" s="71"/>
      <c r="N18" s="65" t="s">
        <v>77</v>
      </c>
      <c r="P18" s="65" t="s">
        <v>580</v>
      </c>
      <c r="Q18" s="65" t="s">
        <v>77</v>
      </c>
      <c r="R18" s="65" t="s">
        <v>687</v>
      </c>
    </row>
    <row r="19" spans="1:18" ht="18.399999999999999" customHeight="1" x14ac:dyDescent="0.15">
      <c r="A19" s="68" t="s">
        <v>692</v>
      </c>
      <c r="B19" s="69" t="s">
        <v>376</v>
      </c>
      <c r="C19" s="69">
        <v>346</v>
      </c>
      <c r="D19" s="69" t="s">
        <v>686</v>
      </c>
      <c r="E19" s="70"/>
      <c r="F19" s="70"/>
      <c r="G19" s="70"/>
      <c r="H19" s="70"/>
      <c r="I19" s="70"/>
      <c r="J19" s="70"/>
      <c r="K19" s="70"/>
      <c r="L19" s="70"/>
      <c r="M19" s="71"/>
      <c r="N19" s="65" t="s">
        <v>77</v>
      </c>
      <c r="P19" s="65" t="s">
        <v>583</v>
      </c>
      <c r="Q19" s="65" t="s">
        <v>77</v>
      </c>
      <c r="R19" s="65" t="s">
        <v>693</v>
      </c>
    </row>
    <row r="20" spans="1:18" ht="18.399999999999999" customHeight="1" x14ac:dyDescent="0.15">
      <c r="A20" s="68" t="s">
        <v>694</v>
      </c>
      <c r="B20" s="69" t="s">
        <v>77</v>
      </c>
      <c r="C20" s="69">
        <v>0</v>
      </c>
      <c r="D20" s="69" t="s">
        <v>681</v>
      </c>
      <c r="E20" s="70"/>
      <c r="F20" s="70"/>
      <c r="G20" s="70"/>
      <c r="H20" s="70"/>
      <c r="I20" s="70"/>
      <c r="J20" s="70"/>
      <c r="K20" s="70"/>
      <c r="L20" s="70"/>
      <c r="M20" s="71"/>
      <c r="N20" s="65" t="s">
        <v>77</v>
      </c>
      <c r="P20" s="65" t="s">
        <v>586</v>
      </c>
      <c r="Q20" s="65" t="s">
        <v>77</v>
      </c>
      <c r="R20" s="65" t="s">
        <v>77</v>
      </c>
    </row>
    <row r="21" spans="1:18" ht="18.399999999999999" customHeight="1" x14ac:dyDescent="0.15">
      <c r="A21" s="68" t="s">
        <v>695</v>
      </c>
      <c r="B21" s="69" t="s">
        <v>696</v>
      </c>
      <c r="C21" s="69">
        <v>10</v>
      </c>
      <c r="D21" s="69" t="s">
        <v>686</v>
      </c>
      <c r="E21" s="70"/>
      <c r="F21" s="70"/>
      <c r="G21" s="70"/>
      <c r="H21" s="70"/>
      <c r="I21" s="70"/>
      <c r="J21" s="70"/>
      <c r="K21" s="70"/>
      <c r="L21" s="70"/>
      <c r="M21" s="71"/>
      <c r="N21" s="65" t="s">
        <v>77</v>
      </c>
      <c r="P21" s="65" t="s">
        <v>589</v>
      </c>
      <c r="Q21" s="65" t="s">
        <v>77</v>
      </c>
      <c r="R21" s="65" t="s">
        <v>697</v>
      </c>
    </row>
    <row r="22" spans="1:18" ht="18.399999999999999" customHeight="1" x14ac:dyDescent="0.15">
      <c r="A22" s="68" t="s">
        <v>77</v>
      </c>
      <c r="B22" s="69" t="s">
        <v>77</v>
      </c>
      <c r="C22" s="69">
        <v>0</v>
      </c>
      <c r="D22" s="69" t="s">
        <v>681</v>
      </c>
      <c r="E22" s="70"/>
      <c r="F22" s="70"/>
      <c r="G22" s="70"/>
      <c r="H22" s="70"/>
      <c r="I22" s="70"/>
      <c r="J22" s="70"/>
      <c r="K22" s="70"/>
      <c r="L22" s="70"/>
      <c r="M22" s="71"/>
      <c r="N22" s="65" t="s">
        <v>77</v>
      </c>
      <c r="P22" s="65" t="s">
        <v>613</v>
      </c>
      <c r="Q22" s="65" t="s">
        <v>590</v>
      </c>
      <c r="R22" s="65" t="s">
        <v>77</v>
      </c>
    </row>
    <row r="23" spans="1:18" ht="18.399999999999999" customHeight="1" x14ac:dyDescent="0.15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1"/>
    </row>
    <row r="24" spans="1:18" ht="18.399999999999999" customHeight="1" x14ac:dyDescent="0.15">
      <c r="A24" s="68" t="s">
        <v>675</v>
      </c>
      <c r="B24" s="69" t="s">
        <v>77</v>
      </c>
      <c r="C24" s="69">
        <v>1</v>
      </c>
      <c r="D24" s="69" t="s">
        <v>670</v>
      </c>
      <c r="E24" s="69"/>
      <c r="F24" s="70"/>
      <c r="G24" s="69"/>
      <c r="H24" s="70"/>
      <c r="I24" s="69"/>
      <c r="J24" s="70"/>
      <c r="K24" s="69"/>
      <c r="L24" s="70"/>
      <c r="M24" s="71"/>
      <c r="N24" s="65" t="s">
        <v>77</v>
      </c>
      <c r="O24" s="65" t="s">
        <v>676</v>
      </c>
    </row>
    <row r="25" spans="1:18" ht="18.399999999999999" customHeight="1" x14ac:dyDescent="0.15">
      <c r="A25" s="68" t="s">
        <v>698</v>
      </c>
      <c r="B25" s="69" t="s">
        <v>77</v>
      </c>
      <c r="C25" s="69">
        <v>0</v>
      </c>
      <c r="D25" s="69" t="s">
        <v>681</v>
      </c>
      <c r="E25" s="70"/>
      <c r="F25" s="70"/>
      <c r="G25" s="70"/>
      <c r="H25" s="70"/>
      <c r="I25" s="70"/>
      <c r="J25" s="70"/>
      <c r="K25" s="70"/>
      <c r="L25" s="70"/>
      <c r="M25" s="71"/>
      <c r="N25" s="65" t="s">
        <v>77</v>
      </c>
      <c r="P25" s="65" t="s">
        <v>568</v>
      </c>
      <c r="Q25" s="65" t="s">
        <v>77</v>
      </c>
      <c r="R25" s="65" t="s">
        <v>77</v>
      </c>
    </row>
    <row r="26" spans="1:18" ht="18.399999999999999" customHeight="1" x14ac:dyDescent="0.15">
      <c r="A26" s="68" t="s">
        <v>699</v>
      </c>
      <c r="B26" s="69" t="s">
        <v>700</v>
      </c>
      <c r="C26" s="69">
        <v>14</v>
      </c>
      <c r="D26" s="69" t="s">
        <v>701</v>
      </c>
      <c r="E26" s="70"/>
      <c r="F26" s="70"/>
      <c r="G26" s="70"/>
      <c r="H26" s="70"/>
      <c r="I26" s="70"/>
      <c r="J26" s="70"/>
      <c r="K26" s="70"/>
      <c r="L26" s="70"/>
      <c r="M26" s="71"/>
      <c r="N26" s="65" t="s">
        <v>77</v>
      </c>
      <c r="P26" s="65" t="s">
        <v>571</v>
      </c>
      <c r="Q26" s="65" t="s">
        <v>77</v>
      </c>
      <c r="R26" s="65" t="s">
        <v>702</v>
      </c>
    </row>
    <row r="27" spans="1:18" ht="18.399999999999999" customHeight="1" x14ac:dyDescent="0.15">
      <c r="A27" s="68" t="s">
        <v>703</v>
      </c>
      <c r="B27" s="69" t="s">
        <v>704</v>
      </c>
      <c r="C27" s="69">
        <v>187</v>
      </c>
      <c r="D27" s="69" t="s">
        <v>686</v>
      </c>
      <c r="E27" s="70"/>
      <c r="F27" s="70"/>
      <c r="G27" s="70"/>
      <c r="H27" s="70"/>
      <c r="I27" s="70"/>
      <c r="J27" s="70"/>
      <c r="K27" s="70"/>
      <c r="L27" s="70"/>
      <c r="M27" s="71"/>
      <c r="N27" s="65" t="s">
        <v>77</v>
      </c>
      <c r="P27" s="65" t="s">
        <v>574</v>
      </c>
      <c r="Q27" s="65" t="s">
        <v>77</v>
      </c>
      <c r="R27" s="65" t="s">
        <v>705</v>
      </c>
    </row>
    <row r="28" spans="1:18" ht="18.399999999999999" customHeight="1" x14ac:dyDescent="0.15">
      <c r="A28" s="68" t="s">
        <v>77</v>
      </c>
      <c r="B28" s="69" t="s">
        <v>77</v>
      </c>
      <c r="C28" s="69">
        <v>0</v>
      </c>
      <c r="D28" s="69" t="s">
        <v>681</v>
      </c>
      <c r="E28" s="70"/>
      <c r="F28" s="70"/>
      <c r="G28" s="70"/>
      <c r="H28" s="70"/>
      <c r="I28" s="70"/>
      <c r="J28" s="70"/>
      <c r="K28" s="70"/>
      <c r="L28" s="70"/>
      <c r="M28" s="71"/>
      <c r="N28" s="65" t="s">
        <v>77</v>
      </c>
      <c r="P28" s="65" t="s">
        <v>577</v>
      </c>
      <c r="Q28" s="65" t="s">
        <v>590</v>
      </c>
      <c r="R28" s="65" t="s">
        <v>77</v>
      </c>
    </row>
    <row r="29" spans="1:18" ht="18.399999999999999" customHeight="1" x14ac:dyDescent="0.15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1"/>
    </row>
    <row r="30" spans="1:18" ht="18.399999999999999" customHeight="1" x14ac:dyDescent="0.15">
      <c r="A30" s="68" t="s">
        <v>677</v>
      </c>
      <c r="B30" s="69" t="s">
        <v>77</v>
      </c>
      <c r="C30" s="69">
        <v>1</v>
      </c>
      <c r="D30" s="69" t="s">
        <v>670</v>
      </c>
      <c r="E30" s="69"/>
      <c r="F30" s="70"/>
      <c r="G30" s="69"/>
      <c r="H30" s="70"/>
      <c r="I30" s="69"/>
      <c r="J30" s="70"/>
      <c r="K30" s="69"/>
      <c r="L30" s="70"/>
      <c r="M30" s="71"/>
      <c r="N30" s="65" t="s">
        <v>77</v>
      </c>
      <c r="O30" s="65" t="s">
        <v>678</v>
      </c>
    </row>
    <row r="31" spans="1:18" ht="18.399999999999999" customHeight="1" x14ac:dyDescent="0.15">
      <c r="A31" s="68" t="s">
        <v>706</v>
      </c>
      <c r="B31" s="69" t="s">
        <v>77</v>
      </c>
      <c r="C31" s="69">
        <v>0</v>
      </c>
      <c r="D31" s="69" t="s">
        <v>681</v>
      </c>
      <c r="E31" s="70"/>
      <c r="F31" s="70"/>
      <c r="G31" s="70"/>
      <c r="H31" s="70"/>
      <c r="I31" s="70"/>
      <c r="J31" s="70"/>
      <c r="K31" s="70"/>
      <c r="L31" s="70"/>
      <c r="M31" s="71"/>
      <c r="N31" s="65" t="s">
        <v>77</v>
      </c>
      <c r="P31" s="65" t="s">
        <v>568</v>
      </c>
      <c r="Q31" s="65" t="s">
        <v>77</v>
      </c>
      <c r="R31" s="65" t="s">
        <v>77</v>
      </c>
    </row>
    <row r="32" spans="1:18" ht="18.399999999999999" customHeight="1" x14ac:dyDescent="0.15">
      <c r="A32" s="68" t="s">
        <v>707</v>
      </c>
      <c r="B32" s="69" t="s">
        <v>708</v>
      </c>
      <c r="C32" s="69">
        <v>400</v>
      </c>
      <c r="D32" s="69" t="s">
        <v>709</v>
      </c>
      <c r="E32" s="78"/>
      <c r="F32" s="70"/>
      <c r="G32" s="78"/>
      <c r="H32" s="70"/>
      <c r="I32" s="78"/>
      <c r="J32" s="70"/>
      <c r="K32" s="78"/>
      <c r="L32" s="70"/>
      <c r="M32" s="71"/>
      <c r="N32" s="65" t="s">
        <v>77</v>
      </c>
      <c r="P32" s="65" t="s">
        <v>571</v>
      </c>
      <c r="Q32" s="65" t="s">
        <v>77</v>
      </c>
      <c r="R32" s="65" t="s">
        <v>710</v>
      </c>
    </row>
    <row r="33" spans="1:18" ht="18.399999999999999" customHeight="1" x14ac:dyDescent="0.15">
      <c r="A33" s="68" t="s">
        <v>711</v>
      </c>
      <c r="B33" s="69" t="s">
        <v>689</v>
      </c>
      <c r="C33" s="69">
        <v>200</v>
      </c>
      <c r="D33" s="69" t="s">
        <v>709</v>
      </c>
      <c r="E33" s="78"/>
      <c r="F33" s="70"/>
      <c r="G33" s="78"/>
      <c r="H33" s="70"/>
      <c r="I33" s="78"/>
      <c r="J33" s="70"/>
      <c r="K33" s="78"/>
      <c r="L33" s="70"/>
      <c r="M33" s="71"/>
      <c r="N33" s="65" t="s">
        <v>77</v>
      </c>
      <c r="P33" s="65" t="s">
        <v>574</v>
      </c>
      <c r="Q33" s="65" t="s">
        <v>77</v>
      </c>
      <c r="R33" s="65" t="s">
        <v>712</v>
      </c>
    </row>
    <row r="34" spans="1:18" ht="18.399999999999999" customHeight="1" x14ac:dyDescent="0.15">
      <c r="A34" s="68" t="s">
        <v>77</v>
      </c>
      <c r="B34" s="69" t="s">
        <v>77</v>
      </c>
      <c r="C34" s="69">
        <v>0</v>
      </c>
      <c r="D34" s="69" t="s">
        <v>681</v>
      </c>
      <c r="E34" s="70"/>
      <c r="F34" s="70"/>
      <c r="G34" s="70"/>
      <c r="H34" s="70"/>
      <c r="I34" s="70"/>
      <c r="J34" s="70"/>
      <c r="K34" s="70"/>
      <c r="L34" s="70"/>
      <c r="M34" s="71"/>
      <c r="N34" s="65" t="s">
        <v>77</v>
      </c>
      <c r="P34" s="65" t="s">
        <v>577</v>
      </c>
      <c r="Q34" s="65" t="s">
        <v>590</v>
      </c>
      <c r="R34" s="65" t="s">
        <v>77</v>
      </c>
    </row>
    <row r="35" spans="1:18" ht="18.399999999999999" customHeight="1" x14ac:dyDescent="0.15">
      <c r="A35" s="68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71"/>
    </row>
    <row r="36" spans="1:18" ht="18.399999999999999" customHeight="1" x14ac:dyDescent="0.15">
      <c r="A36" s="68" t="s">
        <v>679</v>
      </c>
      <c r="B36" s="69" t="s">
        <v>77</v>
      </c>
      <c r="C36" s="69">
        <v>1</v>
      </c>
      <c r="D36" s="69" t="s">
        <v>670</v>
      </c>
      <c r="E36" s="69"/>
      <c r="F36" s="70"/>
      <c r="G36" s="69"/>
      <c r="H36" s="70"/>
      <c r="I36" s="69"/>
      <c r="J36" s="70"/>
      <c r="K36" s="69"/>
      <c r="L36" s="70"/>
      <c r="M36" s="71"/>
      <c r="N36" s="65" t="s">
        <v>77</v>
      </c>
      <c r="O36" s="65" t="s">
        <v>680</v>
      </c>
    </row>
    <row r="37" spans="1:18" ht="18.399999999999999" customHeight="1" x14ac:dyDescent="0.15">
      <c r="A37" s="68" t="s">
        <v>713</v>
      </c>
      <c r="B37" s="69" t="s">
        <v>77</v>
      </c>
      <c r="C37" s="69">
        <v>0</v>
      </c>
      <c r="D37" s="69" t="s">
        <v>681</v>
      </c>
      <c r="E37" s="70"/>
      <c r="F37" s="70"/>
      <c r="G37" s="70"/>
      <c r="H37" s="70"/>
      <c r="I37" s="70"/>
      <c r="J37" s="70"/>
      <c r="K37" s="70"/>
      <c r="L37" s="70"/>
      <c r="M37" s="71"/>
      <c r="N37" s="65" t="s">
        <v>77</v>
      </c>
      <c r="P37" s="65" t="s">
        <v>568</v>
      </c>
      <c r="Q37" s="65" t="s">
        <v>77</v>
      </c>
      <c r="R37" s="65" t="s">
        <v>77</v>
      </c>
    </row>
    <row r="38" spans="1:18" ht="18.399999999999999" customHeight="1" x14ac:dyDescent="0.15">
      <c r="A38" s="68" t="s">
        <v>714</v>
      </c>
      <c r="B38" s="69" t="s">
        <v>715</v>
      </c>
      <c r="C38" s="69">
        <v>189</v>
      </c>
      <c r="D38" s="69" t="s">
        <v>716</v>
      </c>
      <c r="E38" s="78"/>
      <c r="F38" s="70"/>
      <c r="G38" s="78"/>
      <c r="H38" s="70"/>
      <c r="I38" s="78"/>
      <c r="J38" s="70"/>
      <c r="K38" s="78"/>
      <c r="L38" s="70"/>
      <c r="M38" s="71"/>
      <c r="N38" s="65" t="s">
        <v>77</v>
      </c>
      <c r="P38" s="65" t="s">
        <v>571</v>
      </c>
      <c r="Q38" s="65" t="s">
        <v>77</v>
      </c>
      <c r="R38" s="65" t="s">
        <v>717</v>
      </c>
    </row>
    <row r="39" spans="1:18" ht="18.399999999999999" customHeight="1" x14ac:dyDescent="0.15">
      <c r="A39" s="68" t="s">
        <v>77</v>
      </c>
      <c r="B39" s="69" t="s">
        <v>77</v>
      </c>
      <c r="C39" s="69">
        <v>0</v>
      </c>
      <c r="D39" s="69" t="s">
        <v>681</v>
      </c>
      <c r="E39" s="70"/>
      <c r="F39" s="70"/>
      <c r="G39" s="70"/>
      <c r="H39" s="70"/>
      <c r="I39" s="70"/>
      <c r="J39" s="70"/>
      <c r="K39" s="70"/>
      <c r="L39" s="70"/>
      <c r="M39" s="71"/>
      <c r="N39" s="65" t="s">
        <v>77</v>
      </c>
      <c r="P39" s="65" t="s">
        <v>574</v>
      </c>
      <c r="Q39" s="65" t="s">
        <v>590</v>
      </c>
      <c r="R39" s="65" t="s">
        <v>77</v>
      </c>
    </row>
    <row r="40" spans="1:18" ht="18.399999999999999" customHeight="1" thickBot="1" x14ac:dyDescent="0.2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1"/>
    </row>
  </sheetData>
  <mergeCells count="9">
    <mergeCell ref="I2:J2"/>
    <mergeCell ref="K2:L2"/>
    <mergeCell ref="M2:M3"/>
    <mergeCell ref="A2:A3"/>
    <mergeCell ref="B2:B3"/>
    <mergeCell ref="C2:C3"/>
    <mergeCell ref="D2:D3"/>
    <mergeCell ref="E2:F2"/>
    <mergeCell ref="G2:H2"/>
  </mergeCells>
  <phoneticPr fontId="4" type="noConversion"/>
  <pageMargins left="0.31496062992125984" right="0.31496062992125984" top="1" bottom="0.59055118110236215" header="0.5" footer="0.5"/>
  <pageSetup paperSize="9" orientation="landscape" copies="0"/>
  <headerFooter alignWithMargins="0">
    <oddHeader>&amp;RPage :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9</vt:i4>
      </vt:variant>
    </vt:vector>
  </HeadingPairs>
  <TitlesOfParts>
    <vt:vector size="15" baseType="lpstr">
      <vt:lpstr>총괄원가</vt:lpstr>
      <vt:lpstr>건축내역서</vt:lpstr>
      <vt:lpstr>공종별집계표</vt:lpstr>
      <vt:lpstr>기계 내역서</vt:lpstr>
      <vt:lpstr>조경 내역서</vt:lpstr>
      <vt:lpstr>토목 내역서</vt:lpstr>
      <vt:lpstr>건축내역서!Print_Area</vt:lpstr>
      <vt:lpstr>공종별집계표!Print_Area</vt:lpstr>
      <vt:lpstr>'기계 내역서'!Print_Area</vt:lpstr>
      <vt:lpstr>총괄원가!Print_Area</vt:lpstr>
      <vt:lpstr>건축내역서!Print_Titles</vt:lpstr>
      <vt:lpstr>공종별집계표!Print_Titles</vt:lpstr>
      <vt:lpstr>'기계 내역서'!Print_Titles</vt:lpstr>
      <vt:lpstr>'조경 내역서'!Print_Titles</vt:lpstr>
      <vt:lpstr>'토목 내역서'!Print_Titles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USER</cp:lastModifiedBy>
  <dcterms:created xsi:type="dcterms:W3CDTF">2020-04-29T02:07:04Z</dcterms:created>
  <dcterms:modified xsi:type="dcterms:W3CDTF">2020-05-18T05:33:06Z</dcterms:modified>
</cp:coreProperties>
</file>